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Self\Documents\CEDIA\2017\"/>
    </mc:Choice>
  </mc:AlternateContent>
  <bookViews>
    <workbookView xWindow="360" yWindow="36" windowWidth="15000" windowHeight="8268" xr2:uid="{00000000-000D-0000-FFFF-FFFF00000000}"/>
  </bookViews>
  <sheets>
    <sheet name="Checklist" sheetId="1" r:id="rId1"/>
    <sheet name="Lookups" sheetId="2" r:id="rId2"/>
    <sheet name="Values" sheetId="3" r:id="rId3"/>
  </sheets>
  <definedNames>
    <definedName name="Brand">Lookups!$L$4:$L$13</definedName>
    <definedName name="DecisionMaker">Lookups!$O$4:$O$13</definedName>
    <definedName name="Hot_Button">Lookups!$D$4:$F$8</definedName>
    <definedName name="Leader">Lookups!$I$4:$I$8</definedName>
    <definedName name="_xlnm.Print_Area" localSheetId="0">Checklist!$A$1:$D$77</definedName>
    <definedName name="Ranking">Lookups!$A$4:$A$13</definedName>
  </definedNames>
  <calcPr calcId="171027"/>
</workbook>
</file>

<file path=xl/calcChain.xml><?xml version="1.0" encoding="utf-8"?>
<calcChain xmlns="http://schemas.openxmlformats.org/spreadsheetml/2006/main">
  <c r="B70" i="1" l="1"/>
  <c r="B65" i="1"/>
  <c r="B66" i="1"/>
  <c r="B67" i="1"/>
  <c r="B68" i="1"/>
  <c r="B69" i="1"/>
  <c r="B55" i="1"/>
  <c r="B56" i="1"/>
  <c r="B57" i="1"/>
  <c r="B58" i="1"/>
  <c r="B59" i="1"/>
  <c r="B60" i="1"/>
  <c r="A63" i="3"/>
  <c r="A53" i="3"/>
  <c r="B45" i="1"/>
  <c r="B46" i="1"/>
  <c r="B47" i="1"/>
  <c r="B48" i="1"/>
  <c r="B49" i="1"/>
  <c r="B50" i="1"/>
  <c r="B44" i="1"/>
  <c r="B35" i="1"/>
  <c r="B36" i="1"/>
  <c r="B37" i="1"/>
  <c r="B38" i="1"/>
  <c r="B39" i="1"/>
  <c r="B40" i="1"/>
  <c r="B34" i="1"/>
  <c r="B25" i="1"/>
  <c r="B26" i="1"/>
  <c r="B27" i="1"/>
  <c r="B28" i="1"/>
  <c r="B29" i="1"/>
  <c r="B30" i="1"/>
  <c r="B24" i="1"/>
  <c r="B8" i="1"/>
  <c r="B9" i="1"/>
  <c r="B10" i="1"/>
  <c r="B11" i="1"/>
  <c r="B12" i="1"/>
  <c r="B13" i="1"/>
  <c r="B14" i="1"/>
  <c r="B15" i="1"/>
  <c r="B16" i="1"/>
  <c r="B17" i="1"/>
  <c r="B18" i="1"/>
  <c r="B19" i="1"/>
  <c r="B7" i="1"/>
  <c r="I8" i="2" l="1"/>
  <c r="I7" i="2"/>
  <c r="I11" i="3" l="1"/>
  <c r="I8" i="3"/>
  <c r="I67" i="3"/>
  <c r="I66" i="3"/>
  <c r="I57" i="3"/>
  <c r="I56" i="3"/>
  <c r="I47" i="3"/>
  <c r="I46" i="3"/>
  <c r="I37" i="3"/>
  <c r="I36" i="3"/>
  <c r="I26" i="3"/>
  <c r="I27" i="3"/>
  <c r="I16" i="3" l="1"/>
  <c r="I14" i="3"/>
  <c r="I13" i="3"/>
  <c r="E17" i="3" l="1"/>
  <c r="I17" i="3" s="1"/>
  <c r="D17" i="1"/>
  <c r="D16" i="1"/>
  <c r="D19" i="1" l="1"/>
  <c r="D18" i="1"/>
  <c r="I19" i="3"/>
  <c r="B64" i="3"/>
  <c r="B64" i="1" s="1"/>
  <c r="B54" i="3"/>
  <c r="B54" i="1" s="1"/>
  <c r="I24" i="3"/>
  <c r="I25" i="3"/>
  <c r="I29" i="3"/>
  <c r="I30" i="3"/>
  <c r="I34" i="3"/>
  <c r="I35" i="3"/>
  <c r="I39" i="3"/>
  <c r="I40" i="3"/>
  <c r="I44" i="3"/>
  <c r="I45" i="3"/>
  <c r="I49" i="3"/>
  <c r="I50" i="3"/>
  <c r="I54" i="3"/>
  <c r="I55" i="3"/>
  <c r="I59" i="3"/>
  <c r="I60" i="3"/>
  <c r="I64" i="3"/>
  <c r="I65" i="3"/>
  <c r="I69" i="3"/>
  <c r="I70" i="3"/>
  <c r="I7" i="3"/>
  <c r="I9" i="3"/>
  <c r="I10" i="3"/>
  <c r="I12" i="3"/>
  <c r="I18" i="3"/>
  <c r="I77" i="3" l="1"/>
  <c r="D74" i="1" s="1"/>
  <c r="D26" i="1"/>
  <c r="D36" i="1"/>
  <c r="D46" i="1"/>
  <c r="D56" i="1"/>
  <c r="D66" i="1"/>
  <c r="D11" i="1"/>
  <c r="D13" i="1"/>
  <c r="C71" i="1"/>
  <c r="C61" i="1"/>
  <c r="D15" i="1"/>
  <c r="D14" i="1"/>
  <c r="D12" i="1"/>
  <c r="D10" i="1"/>
  <c r="D9" i="1"/>
  <c r="D8" i="1"/>
  <c r="D7" i="1"/>
  <c r="D70" i="1"/>
  <c r="D69" i="1"/>
  <c r="D68" i="1"/>
  <c r="D67" i="1"/>
  <c r="D65" i="1"/>
  <c r="D64" i="1"/>
  <c r="D71" i="1" s="1"/>
  <c r="D54" i="1"/>
  <c r="D61" i="1" s="1"/>
  <c r="D55" i="1"/>
  <c r="D60" i="1"/>
  <c r="D59" i="1"/>
  <c r="D58" i="1"/>
  <c r="D57" i="1"/>
  <c r="D50" i="1"/>
  <c r="D49" i="1"/>
  <c r="D48" i="1"/>
  <c r="D47" i="1"/>
  <c r="D45" i="1"/>
  <c r="D44" i="1"/>
  <c r="D40" i="1"/>
  <c r="D39" i="1"/>
  <c r="D38" i="1"/>
  <c r="D37" i="1"/>
  <c r="D35" i="1"/>
  <c r="D34" i="1"/>
  <c r="D30" i="1"/>
  <c r="D29" i="1"/>
  <c r="D28" i="1"/>
  <c r="D27" i="1"/>
  <c r="D25" i="1"/>
  <c r="D24" i="1"/>
  <c r="D51" i="1" l="1"/>
  <c r="D20" i="1"/>
  <c r="D41" i="1"/>
  <c r="D31" i="1"/>
  <c r="D75" i="1" l="1"/>
  <c r="D77" i="1" l="1"/>
  <c r="D4" i="1" s="1"/>
  <c r="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Self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 Self:</t>
        </r>
        <r>
          <rPr>
            <sz val="9"/>
            <color indexed="81"/>
            <rFont val="Tahoma"/>
            <family val="2"/>
          </rPr>
          <t xml:space="preserve">
How did they make their Money?
What is their net worth?
Etc...</t>
        </r>
      </text>
    </comment>
    <comment ref="C7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Paul Self:</t>
        </r>
        <r>
          <rPr>
            <sz val="9"/>
            <color indexed="81"/>
            <rFont val="Tahoma"/>
            <family val="2"/>
          </rPr>
          <t xml:space="preserve">
This is for the sales manager to reduce the score based on their perception of BS from the sales person.</t>
        </r>
      </text>
    </comment>
  </commentList>
</comments>
</file>

<file path=xl/sharedStrings.xml><?xml version="1.0" encoding="utf-8"?>
<sst xmlns="http://schemas.openxmlformats.org/spreadsheetml/2006/main" count="128" uniqueCount="98">
  <si>
    <t>Is there an Architect on the project?</t>
  </si>
  <si>
    <t>Does the Architect know us?</t>
  </si>
  <si>
    <t>If so, on a scale of 1 - 10, how good is our relationship?</t>
  </si>
  <si>
    <t>What is the Architect's Hot button?</t>
  </si>
  <si>
    <t>Price</t>
  </si>
  <si>
    <t>Speed</t>
  </si>
  <si>
    <t>Performance</t>
  </si>
  <si>
    <t>Hates Tech</t>
  </si>
  <si>
    <t>Don't Bother me</t>
  </si>
  <si>
    <t>Architect</t>
  </si>
  <si>
    <t>General Contractor</t>
  </si>
  <si>
    <t>Does the GC know us?</t>
  </si>
  <si>
    <t>What is the GC's Hot button?</t>
  </si>
  <si>
    <t>Does the GC prefer to work with competitor</t>
  </si>
  <si>
    <t>Interior Designer</t>
  </si>
  <si>
    <t>Is there a Interior Designer on the project?</t>
  </si>
  <si>
    <t>Is there a General Contractor on the project?</t>
  </si>
  <si>
    <t>Does the Interior Designer know us?</t>
  </si>
  <si>
    <t>Does the Architect prefer to work with competitor?</t>
  </si>
  <si>
    <t>Have you called the Architect about this project?</t>
  </si>
  <si>
    <t>Design Build Team</t>
  </si>
  <si>
    <t>Have you met in person with the Architect about this project?</t>
  </si>
  <si>
    <t>Have you called the GC about this project?</t>
  </si>
  <si>
    <t>Have you met in person with the GC about this project?</t>
  </si>
  <si>
    <t>Have you called the Designer about this project?</t>
  </si>
  <si>
    <t>Have you met in person with the Designer about this project?</t>
  </si>
  <si>
    <r>
      <t xml:space="preserve">Other Design Team Member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</t>
    </r>
  </si>
  <si>
    <t>Do they know us?</t>
  </si>
  <si>
    <t>What is their Hot button?</t>
  </si>
  <si>
    <t>Does they prefer to work with competitor</t>
  </si>
  <si>
    <t>Have you called them about this project?</t>
  </si>
  <si>
    <t>Have you met in person with them about this project?</t>
  </si>
  <si>
    <t>Consumer</t>
  </si>
  <si>
    <t>Do you know their Personal Story?</t>
  </si>
  <si>
    <t>Hot Button</t>
  </si>
  <si>
    <t>Race Car</t>
  </si>
  <si>
    <t>Conservative</t>
  </si>
  <si>
    <t>Elegant</t>
  </si>
  <si>
    <t>What is their Brand Called "Me"</t>
  </si>
  <si>
    <t>Have you met them in person?</t>
  </si>
  <si>
    <t>Have we done work with them before</t>
  </si>
  <si>
    <t>If so, on a scale of 1 - 10, how good was it?</t>
  </si>
  <si>
    <t>Do they prefer to work with someone else, even if in another town</t>
  </si>
  <si>
    <t>Brand Called Me</t>
  </si>
  <si>
    <t>Ranking</t>
  </si>
  <si>
    <t>Driving the electornics</t>
  </si>
  <si>
    <t>Husband</t>
  </si>
  <si>
    <t>Wife</t>
  </si>
  <si>
    <t>Children</t>
  </si>
  <si>
    <t>Grand Parents</t>
  </si>
  <si>
    <t>Do you have plans for the project?</t>
  </si>
  <si>
    <t>Yes</t>
  </si>
  <si>
    <t>No</t>
  </si>
  <si>
    <t>N/A</t>
  </si>
  <si>
    <t>Have you walked the job site or reviewed the plans</t>
  </si>
  <si>
    <t>Value</t>
  </si>
  <si>
    <t>Architect Score</t>
  </si>
  <si>
    <t>GC Score</t>
  </si>
  <si>
    <t>What is the Designer's Hot button?</t>
  </si>
  <si>
    <t>Does the Designer prefer to work with competitor</t>
  </si>
  <si>
    <t>Designer Score</t>
  </si>
  <si>
    <t>Do they prefer to work with competitor</t>
  </si>
  <si>
    <t>Cheap</t>
  </si>
  <si>
    <t>Have they owned an electronic's system before?</t>
  </si>
  <si>
    <t>Who is driving their electronics purchase?</t>
  </si>
  <si>
    <t>Unknown</t>
  </si>
  <si>
    <t>Owner Score</t>
  </si>
  <si>
    <t>Total Score</t>
  </si>
  <si>
    <t>Probability</t>
  </si>
  <si>
    <t>Have you discussed an actual budget dollar amount?</t>
  </si>
  <si>
    <t>Total Potential Score</t>
  </si>
  <si>
    <t>Client</t>
  </si>
  <si>
    <t>Location</t>
  </si>
  <si>
    <t>Budget</t>
  </si>
  <si>
    <t>Target Signing Date</t>
  </si>
  <si>
    <t>Salesperson</t>
  </si>
  <si>
    <t>Date Updated</t>
  </si>
  <si>
    <t>Revenue Potential</t>
  </si>
  <si>
    <t>BS Factor</t>
  </si>
  <si>
    <t>Who is the "leader" on the design/build team?</t>
  </si>
  <si>
    <t>Have the plans</t>
  </si>
  <si>
    <t>Check box result</t>
  </si>
  <si>
    <t>The total potential score is the denominator in the percentage calculations</t>
  </si>
  <si>
    <t>This resolves a sliding probablility when not all the potential players</t>
  </si>
  <si>
    <t>are involved in a project.</t>
  </si>
  <si>
    <t>Sample Client</t>
  </si>
  <si>
    <t>Bill</t>
  </si>
  <si>
    <t>Arlington Section of New Haven</t>
  </si>
  <si>
    <t>Potential Score</t>
  </si>
  <si>
    <t>The Lookups and menu selections are contained within the boxed areas above. Feel free to add or edit.</t>
  </si>
  <si>
    <t>This document was designed to rank activities on a scale from (-10) to 10. Feel free to edit the rankings as you see fit.</t>
  </si>
  <si>
    <t>Not all ranking values are derived from these look-up fields. Some are hard coded on the Values tab.</t>
  </si>
  <si>
    <t>Question</t>
  </si>
  <si>
    <t>Cells in this color are the core of the Potential Score calulation</t>
  </si>
  <si>
    <t>Leader</t>
  </si>
  <si>
    <t>Other Name 1</t>
  </si>
  <si>
    <t>Other Name 2</t>
  </si>
  <si>
    <r>
      <t xml:space="preserve">Other Design Team Member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</si>
</sst>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0" fillId="4" borderId="0" xfId="0" applyFill="1"/>
    <xf numFmtId="43" fontId="0" fillId="4" borderId="0" xfId="1" applyFont="1" applyFill="1"/>
    <xf numFmtId="0" fontId="0" fillId="5" borderId="0" xfId="0" applyFill="1"/>
    <xf numFmtId="0" fontId="5" fillId="5" borderId="0" xfId="0" applyFont="1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 applyAlignment="1">
      <alignment horizontal="center"/>
    </xf>
    <xf numFmtId="0" fontId="0" fillId="7" borderId="0" xfId="0" applyFill="1"/>
    <xf numFmtId="0" fontId="5" fillId="0" borderId="0" xfId="0" applyFont="1" applyAlignment="1"/>
    <xf numFmtId="0" fontId="8" fillId="3" borderId="0" xfId="0" applyFont="1" applyFill="1"/>
    <xf numFmtId="0" fontId="8" fillId="3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14" fontId="9" fillId="0" borderId="1" xfId="0" applyNumberFormat="1" applyFont="1" applyBorder="1"/>
    <xf numFmtId="44" fontId="9" fillId="0" borderId="13" xfId="3" applyFont="1" applyBorder="1"/>
    <xf numFmtId="14" fontId="9" fillId="0" borderId="1" xfId="0" applyNumberFormat="1" applyFont="1" applyBorder="1" applyAlignment="1">
      <alignment horizontal="left"/>
    </xf>
    <xf numFmtId="9" fontId="9" fillId="0" borderId="13" xfId="0" applyNumberFormat="1" applyFont="1" applyBorder="1"/>
    <xf numFmtId="0" fontId="10" fillId="3" borderId="0" xfId="0" applyFont="1" applyFill="1" applyAlignment="1">
      <alignment horizontal="center"/>
    </xf>
    <xf numFmtId="43" fontId="9" fillId="0" borderId="0" xfId="1" applyFont="1"/>
    <xf numFmtId="0" fontId="9" fillId="0" borderId="0" xfId="0" applyFont="1" applyAlignment="1">
      <alignment horizontal="left" indent="1"/>
    </xf>
    <xf numFmtId="43" fontId="9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9" fillId="6" borderId="0" xfId="0" applyFont="1" applyFill="1"/>
    <xf numFmtId="0" fontId="9" fillId="6" borderId="2" xfId="0" applyFont="1" applyFill="1" applyBorder="1"/>
    <xf numFmtId="164" fontId="9" fillId="0" borderId="0" xfId="0" applyNumberFormat="1" applyFont="1"/>
    <xf numFmtId="9" fontId="9" fillId="0" borderId="0" xfId="2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Values!$E$24" lockText="1" noThreeD="1"/>
</file>

<file path=xl/ctrlProps/ctrlProp10.xml><?xml version="1.0" encoding="utf-8"?>
<formControlPr xmlns="http://schemas.microsoft.com/office/spreadsheetml/2009/9/main" objectType="CheckBox" checked="Checked" fmlaLink="Values!$E$29" lockText="1" noThreeD="1"/>
</file>

<file path=xl/ctrlProps/ctrlProp11.xml><?xml version="1.0" encoding="utf-8"?>
<formControlPr xmlns="http://schemas.microsoft.com/office/spreadsheetml/2009/9/main" objectType="CheckBox" checked="Checked" fmlaLink="Values!$E$30" lockText="1" noThreeD="1"/>
</file>

<file path=xl/ctrlProps/ctrlProp12.xml><?xml version="1.0" encoding="utf-8"?>
<formControlPr xmlns="http://schemas.microsoft.com/office/spreadsheetml/2009/9/main" objectType="CheckBox" checked="Checked" fmlaLink="Values!$E$39" lockText="1" noThreeD="1"/>
</file>

<file path=xl/ctrlProps/ctrlProp13.xml><?xml version="1.0" encoding="utf-8"?>
<formControlPr xmlns="http://schemas.microsoft.com/office/spreadsheetml/2009/9/main" objectType="CheckBox" checked="Checked" fmlaLink="Values!$E$40" lockText="1" noThreeD="1"/>
</file>

<file path=xl/ctrlProps/ctrlProp14.xml><?xml version="1.0" encoding="utf-8"?>
<formControlPr xmlns="http://schemas.microsoft.com/office/spreadsheetml/2009/9/main" objectType="CheckBox" checked="Checked" fmlaLink="Values!$E$49" lockText="1" noThreeD="1"/>
</file>

<file path=xl/ctrlProps/ctrlProp15.xml><?xml version="1.0" encoding="utf-8"?>
<formControlPr xmlns="http://schemas.microsoft.com/office/spreadsheetml/2009/9/main" objectType="CheckBox" checked="Checked" fmlaLink="Values!$E$50" lockText="1" noThreeD="1"/>
</file>

<file path=xl/ctrlProps/ctrlProp16.xml><?xml version="1.0" encoding="utf-8"?>
<formControlPr xmlns="http://schemas.microsoft.com/office/spreadsheetml/2009/9/main" objectType="CheckBox" fmlaLink="Values!$E$55" lockText="1" noThreeD="1"/>
</file>

<file path=xl/ctrlProps/ctrlProp17.xml><?xml version="1.0" encoding="utf-8"?>
<formControlPr xmlns="http://schemas.microsoft.com/office/spreadsheetml/2009/9/main" objectType="CheckBox" fmlaLink="Values!$E$58" lockText="1" noThreeD="1"/>
</file>

<file path=xl/ctrlProps/ctrlProp18.xml><?xml version="1.0" encoding="utf-8"?>
<formControlPr xmlns="http://schemas.microsoft.com/office/spreadsheetml/2009/9/main" objectType="CheckBox" fmlaLink="Values!$E$59" lockText="1" noThreeD="1"/>
</file>

<file path=xl/ctrlProps/ctrlProp19.xml><?xml version="1.0" encoding="utf-8"?>
<formControlPr xmlns="http://schemas.microsoft.com/office/spreadsheetml/2009/9/main" objectType="CheckBox" fmlaLink="Values!$E$60" lockText="1" noThreeD="1"/>
</file>

<file path=xl/ctrlProps/ctrlProp2.xml><?xml version="1.0" encoding="utf-8"?>
<formControlPr xmlns="http://schemas.microsoft.com/office/spreadsheetml/2009/9/main" objectType="CheckBox" checked="Checked" fmlaLink="Values!$E$25" lockText="1" noThreeD="1"/>
</file>

<file path=xl/ctrlProps/ctrlProp20.xml><?xml version="1.0" encoding="utf-8"?>
<formControlPr xmlns="http://schemas.microsoft.com/office/spreadsheetml/2009/9/main" objectType="CheckBox" fmlaLink="Values!$E$65" lockText="1" noThreeD="1"/>
</file>

<file path=xl/ctrlProps/ctrlProp21.xml><?xml version="1.0" encoding="utf-8"?>
<formControlPr xmlns="http://schemas.microsoft.com/office/spreadsheetml/2009/9/main" objectType="CheckBox" fmlaLink="Values!$E$68" lockText="1" noThreeD="1"/>
</file>

<file path=xl/ctrlProps/ctrlProp22.xml><?xml version="1.0" encoding="utf-8"?>
<formControlPr xmlns="http://schemas.microsoft.com/office/spreadsheetml/2009/9/main" objectType="CheckBox" fmlaLink="Values!$E$69" lockText="1" noThreeD="1"/>
</file>

<file path=xl/ctrlProps/ctrlProp23.xml><?xml version="1.0" encoding="utf-8"?>
<formControlPr xmlns="http://schemas.microsoft.com/office/spreadsheetml/2009/9/main" objectType="CheckBox" fmlaLink="Values!$E$70" lockText="1" noThreeD="1"/>
</file>

<file path=xl/ctrlProps/ctrlProp24.xml><?xml version="1.0" encoding="utf-8"?>
<formControlPr xmlns="http://schemas.microsoft.com/office/spreadsheetml/2009/9/main" objectType="CheckBox" checked="Checked" fmlaLink="Values!$E$7" lockText="1" noThreeD="1"/>
</file>

<file path=xl/ctrlProps/ctrlProp25.xml><?xml version="1.0" encoding="utf-8"?>
<formControlPr xmlns="http://schemas.microsoft.com/office/spreadsheetml/2009/9/main" objectType="CheckBox" checked="Checked" fmlaLink="Values!$E$9" lockText="1" noThreeD="1"/>
</file>

<file path=xl/ctrlProps/ctrlProp26.xml><?xml version="1.0" encoding="utf-8"?>
<formControlPr xmlns="http://schemas.microsoft.com/office/spreadsheetml/2009/9/main" objectType="CheckBox" checked="Checked" fmlaLink="#REF!" lockText="1" noThreeD="1"/>
</file>

<file path=xl/ctrlProps/ctrlProp27.xml><?xml version="1.0" encoding="utf-8"?>
<formControlPr xmlns="http://schemas.microsoft.com/office/spreadsheetml/2009/9/main" objectType="CheckBox" checked="Checked" fmlaLink="Values!$E$15" lockText="1" noThreeD="1"/>
</file>

<file path=xl/ctrlProps/ctrlProp28.xml><?xml version="1.0" encoding="utf-8"?>
<formControlPr xmlns="http://schemas.microsoft.com/office/spreadsheetml/2009/9/main" objectType="CheckBox" checked="Checked" fmlaLink="Values!$E$10" lockText="1" noThreeD="1"/>
</file>

<file path=xl/ctrlProps/ctrlProp29.xml><?xml version="1.0" encoding="utf-8"?>
<formControlPr xmlns="http://schemas.microsoft.com/office/spreadsheetml/2009/9/main" objectType="CheckBox" checked="Checked" fmlaLink="Values!$E$12" lockText="1" noThreeD="1"/>
</file>

<file path=xl/ctrlProps/ctrlProp3.xml><?xml version="1.0" encoding="utf-8"?>
<formControlPr xmlns="http://schemas.microsoft.com/office/spreadsheetml/2009/9/main" objectType="CheckBox" fmlaLink="Values!$E$28" lockText="1" noThreeD="1"/>
</file>

<file path=xl/ctrlProps/ctrlProp30.xml><?xml version="1.0" encoding="utf-8"?>
<formControlPr xmlns="http://schemas.microsoft.com/office/spreadsheetml/2009/9/main" objectType="CheckBox" checked="Checked" fmlaLink="Values!$E$18" lockText="1" noThreeD="1"/>
</file>

<file path=xl/ctrlProps/ctrlProp31.xml><?xml version="1.0" encoding="utf-8"?>
<formControlPr xmlns="http://schemas.microsoft.com/office/spreadsheetml/2009/9/main" objectType="CheckBox" fmlaLink="Values!$E$54" lockText="1" noThreeD="1"/>
</file>

<file path=xl/ctrlProps/ctrlProp32.xml><?xml version="1.0" encoding="utf-8"?>
<formControlPr xmlns="http://schemas.microsoft.com/office/spreadsheetml/2009/9/main" objectType="CheckBox" fmlaLink="Values!$E$64" lockText="1" noThreeD="1"/>
</file>

<file path=xl/ctrlProps/ctrlProp33.xml><?xml version="1.0" encoding="utf-8"?>
<formControlPr xmlns="http://schemas.microsoft.com/office/spreadsheetml/2009/9/main" objectType="CheckBox" checked="Checked" fmlaLink="Values!$E$19" lockText="1" noThreeD="1"/>
</file>

<file path=xl/ctrlProps/ctrlProp4.xml><?xml version="1.0" encoding="utf-8"?>
<formControlPr xmlns="http://schemas.microsoft.com/office/spreadsheetml/2009/9/main" objectType="CheckBox" checked="Checked" fmlaLink="Values!$E$34" lockText="1" noThreeD="1"/>
</file>

<file path=xl/ctrlProps/ctrlProp5.xml><?xml version="1.0" encoding="utf-8"?>
<formControlPr xmlns="http://schemas.microsoft.com/office/spreadsheetml/2009/9/main" objectType="CheckBox" checked="Checked" fmlaLink="Values!$E$35" lockText="1" noThreeD="1"/>
</file>

<file path=xl/ctrlProps/ctrlProp6.xml><?xml version="1.0" encoding="utf-8"?>
<formControlPr xmlns="http://schemas.microsoft.com/office/spreadsheetml/2009/9/main" objectType="CheckBox" checked="Checked" fmlaLink="Values!$E$38" lockText="1" noThreeD="1"/>
</file>

<file path=xl/ctrlProps/ctrlProp7.xml><?xml version="1.0" encoding="utf-8"?>
<formControlPr xmlns="http://schemas.microsoft.com/office/spreadsheetml/2009/9/main" objectType="CheckBox" checked="Checked" fmlaLink="Values!$E$44" lockText="1" noThreeD="1"/>
</file>

<file path=xl/ctrlProps/ctrlProp8.xml><?xml version="1.0" encoding="utf-8"?>
<formControlPr xmlns="http://schemas.microsoft.com/office/spreadsheetml/2009/9/main" objectType="CheckBox" checked="Checked" fmlaLink="Values!$E$45" lockText="1" noThreeD="1"/>
</file>

<file path=xl/ctrlProps/ctrlProp9.xml><?xml version="1.0" encoding="utf-8"?>
<formControlPr xmlns="http://schemas.microsoft.com/office/spreadsheetml/2009/9/main" objectType="CheckBox" checked="Checked" fmlaLink="Values!$E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22</xdr:row>
          <xdr:rowOff>175260</xdr:rowOff>
        </xdr:from>
        <xdr:to>
          <xdr:col>0</xdr:col>
          <xdr:colOff>518160</xdr:colOff>
          <xdr:row>23</xdr:row>
          <xdr:rowOff>160020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23</xdr:row>
          <xdr:rowOff>182880</xdr:rowOff>
        </xdr:from>
        <xdr:to>
          <xdr:col>0</xdr:col>
          <xdr:colOff>464820</xdr:colOff>
          <xdr:row>25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26</xdr:row>
          <xdr:rowOff>182880</xdr:rowOff>
        </xdr:from>
        <xdr:to>
          <xdr:col>0</xdr:col>
          <xdr:colOff>487680</xdr:colOff>
          <xdr:row>28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32</xdr:row>
          <xdr:rowOff>175260</xdr:rowOff>
        </xdr:from>
        <xdr:to>
          <xdr:col>0</xdr:col>
          <xdr:colOff>525780</xdr:colOff>
          <xdr:row>33</xdr:row>
          <xdr:rowOff>160020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33</xdr:row>
          <xdr:rowOff>182880</xdr:rowOff>
        </xdr:from>
        <xdr:to>
          <xdr:col>0</xdr:col>
          <xdr:colOff>464820</xdr:colOff>
          <xdr:row>35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36</xdr:row>
          <xdr:rowOff>182880</xdr:rowOff>
        </xdr:from>
        <xdr:to>
          <xdr:col>0</xdr:col>
          <xdr:colOff>487680</xdr:colOff>
          <xdr:row>38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42</xdr:row>
          <xdr:rowOff>175260</xdr:rowOff>
        </xdr:from>
        <xdr:to>
          <xdr:col>0</xdr:col>
          <xdr:colOff>525780</xdr:colOff>
          <xdr:row>43</xdr:row>
          <xdr:rowOff>160020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43</xdr:row>
          <xdr:rowOff>182880</xdr:rowOff>
        </xdr:from>
        <xdr:to>
          <xdr:col>0</xdr:col>
          <xdr:colOff>464820</xdr:colOff>
          <xdr:row>45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46</xdr:row>
          <xdr:rowOff>182880</xdr:rowOff>
        </xdr:from>
        <xdr:to>
          <xdr:col>0</xdr:col>
          <xdr:colOff>487680</xdr:colOff>
          <xdr:row>48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28</xdr:row>
          <xdr:rowOff>0</xdr:rowOff>
        </xdr:from>
        <xdr:to>
          <xdr:col>0</xdr:col>
          <xdr:colOff>487680</xdr:colOff>
          <xdr:row>29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29</xdr:row>
          <xdr:rowOff>0</xdr:rowOff>
        </xdr:from>
        <xdr:to>
          <xdr:col>0</xdr:col>
          <xdr:colOff>487680</xdr:colOff>
          <xdr:row>30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38</xdr:row>
          <xdr:rowOff>0</xdr:rowOff>
        </xdr:from>
        <xdr:to>
          <xdr:col>0</xdr:col>
          <xdr:colOff>487680</xdr:colOff>
          <xdr:row>39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39</xdr:row>
          <xdr:rowOff>0</xdr:rowOff>
        </xdr:from>
        <xdr:to>
          <xdr:col>0</xdr:col>
          <xdr:colOff>487680</xdr:colOff>
          <xdr:row>40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48</xdr:row>
          <xdr:rowOff>0</xdr:rowOff>
        </xdr:from>
        <xdr:to>
          <xdr:col>0</xdr:col>
          <xdr:colOff>487680</xdr:colOff>
          <xdr:row>49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49</xdr:row>
          <xdr:rowOff>0</xdr:rowOff>
        </xdr:from>
        <xdr:to>
          <xdr:col>0</xdr:col>
          <xdr:colOff>487680</xdr:colOff>
          <xdr:row>50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54</xdr:row>
          <xdr:rowOff>22860</xdr:rowOff>
        </xdr:from>
        <xdr:to>
          <xdr:col>0</xdr:col>
          <xdr:colOff>533400</xdr:colOff>
          <xdr:row>55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56</xdr:row>
          <xdr:rowOff>182880</xdr:rowOff>
        </xdr:from>
        <xdr:to>
          <xdr:col>0</xdr:col>
          <xdr:colOff>487680</xdr:colOff>
          <xdr:row>58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58</xdr:row>
          <xdr:rowOff>0</xdr:rowOff>
        </xdr:from>
        <xdr:to>
          <xdr:col>0</xdr:col>
          <xdr:colOff>487680</xdr:colOff>
          <xdr:row>59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59</xdr:row>
          <xdr:rowOff>0</xdr:rowOff>
        </xdr:from>
        <xdr:to>
          <xdr:col>0</xdr:col>
          <xdr:colOff>487680</xdr:colOff>
          <xdr:row>60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64</xdr:row>
          <xdr:rowOff>7620</xdr:rowOff>
        </xdr:from>
        <xdr:to>
          <xdr:col>0</xdr:col>
          <xdr:colOff>518160</xdr:colOff>
          <xdr:row>65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66</xdr:row>
          <xdr:rowOff>182880</xdr:rowOff>
        </xdr:from>
        <xdr:to>
          <xdr:col>0</xdr:col>
          <xdr:colOff>487680</xdr:colOff>
          <xdr:row>68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68</xdr:row>
          <xdr:rowOff>0</xdr:rowOff>
        </xdr:from>
        <xdr:to>
          <xdr:col>0</xdr:col>
          <xdr:colOff>487680</xdr:colOff>
          <xdr:row>69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69</xdr:row>
          <xdr:rowOff>0</xdr:rowOff>
        </xdr:from>
        <xdr:to>
          <xdr:col>0</xdr:col>
          <xdr:colOff>487680</xdr:colOff>
          <xdr:row>70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6</xdr:row>
          <xdr:rowOff>0</xdr:rowOff>
        </xdr:from>
        <xdr:to>
          <xdr:col>0</xdr:col>
          <xdr:colOff>518160</xdr:colOff>
          <xdr:row>6</xdr:row>
          <xdr:rowOff>182880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8</xdr:row>
          <xdr:rowOff>0</xdr:rowOff>
        </xdr:from>
        <xdr:to>
          <xdr:col>0</xdr:col>
          <xdr:colOff>464820</xdr:colOff>
          <xdr:row>9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11</xdr:row>
          <xdr:rowOff>0</xdr:rowOff>
        </xdr:from>
        <xdr:to>
          <xdr:col>0</xdr:col>
          <xdr:colOff>487680</xdr:colOff>
          <xdr:row>12</xdr:row>
          <xdr:rowOff>22860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14</xdr:row>
          <xdr:rowOff>0</xdr:rowOff>
        </xdr:from>
        <xdr:to>
          <xdr:col>0</xdr:col>
          <xdr:colOff>487680</xdr:colOff>
          <xdr:row>15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9</xdr:row>
          <xdr:rowOff>7620</xdr:rowOff>
        </xdr:from>
        <xdr:to>
          <xdr:col>0</xdr:col>
          <xdr:colOff>464820</xdr:colOff>
          <xdr:row>10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11</xdr:row>
          <xdr:rowOff>7620</xdr:rowOff>
        </xdr:from>
        <xdr:to>
          <xdr:col>0</xdr:col>
          <xdr:colOff>464820</xdr:colOff>
          <xdr:row>12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17</xdr:row>
          <xdr:rowOff>22860</xdr:rowOff>
        </xdr:from>
        <xdr:to>
          <xdr:col>0</xdr:col>
          <xdr:colOff>487680</xdr:colOff>
          <xdr:row>18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53</xdr:row>
          <xdr:rowOff>7620</xdr:rowOff>
        </xdr:from>
        <xdr:to>
          <xdr:col>0</xdr:col>
          <xdr:colOff>533400</xdr:colOff>
          <xdr:row>54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63</xdr:row>
          <xdr:rowOff>7620</xdr:rowOff>
        </xdr:from>
        <xdr:to>
          <xdr:col>0</xdr:col>
          <xdr:colOff>518160</xdr:colOff>
          <xdr:row>64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18</xdr:row>
          <xdr:rowOff>22860</xdr:rowOff>
        </xdr:from>
        <xdr:to>
          <xdr:col>0</xdr:col>
          <xdr:colOff>487680</xdr:colOff>
          <xdr:row>19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tabSelected="1" zoomScale="120" zoomScaleNormal="120" workbookViewId="0">
      <selection activeCell="B12" sqref="B12"/>
    </sheetView>
  </sheetViews>
  <sheetFormatPr defaultRowHeight="14.4" x14ac:dyDescent="0.3"/>
  <cols>
    <col min="1" max="1" width="18" style="34" bestFit="1" customWidth="1"/>
    <col min="2" max="2" width="62.33203125" style="34" customWidth="1"/>
    <col min="3" max="3" width="22" style="34" bestFit="1" customWidth="1"/>
    <col min="4" max="4" width="18.33203125" style="34" customWidth="1"/>
    <col min="5" max="16384" width="8.88671875" style="34"/>
  </cols>
  <sheetData>
    <row r="1" spans="1:4" x14ac:dyDescent="0.3">
      <c r="A1" s="34" t="s">
        <v>71</v>
      </c>
      <c r="B1" s="35" t="s">
        <v>85</v>
      </c>
      <c r="C1" s="34" t="s">
        <v>75</v>
      </c>
      <c r="D1" s="35" t="s">
        <v>86</v>
      </c>
    </row>
    <row r="2" spans="1:4" x14ac:dyDescent="0.3">
      <c r="A2" s="34" t="s">
        <v>72</v>
      </c>
      <c r="B2" s="35" t="s">
        <v>87</v>
      </c>
      <c r="C2" s="34" t="s">
        <v>76</v>
      </c>
      <c r="D2" s="36">
        <v>42323</v>
      </c>
    </row>
    <row r="3" spans="1:4" x14ac:dyDescent="0.3">
      <c r="A3" s="34" t="s">
        <v>73</v>
      </c>
      <c r="B3" s="37">
        <v>300000</v>
      </c>
      <c r="C3" s="34" t="s">
        <v>77</v>
      </c>
      <c r="D3" s="37">
        <f>B3*D4</f>
        <v>178512.39669421487</v>
      </c>
    </row>
    <row r="4" spans="1:4" x14ac:dyDescent="0.3">
      <c r="A4" s="34" t="s">
        <v>74</v>
      </c>
      <c r="B4" s="38">
        <v>42381</v>
      </c>
      <c r="C4" s="34" t="s">
        <v>68</v>
      </c>
      <c r="D4" s="39">
        <f>D77</f>
        <v>0.5950413223140496</v>
      </c>
    </row>
    <row r="6" spans="1:4" x14ac:dyDescent="0.3">
      <c r="A6" s="40" t="s">
        <v>32</v>
      </c>
      <c r="B6" s="40"/>
      <c r="C6" s="40"/>
      <c r="D6" s="40"/>
    </row>
    <row r="7" spans="1:4" x14ac:dyDescent="0.3">
      <c r="B7" s="34" t="str">
        <f>Values!B7</f>
        <v>Do you know their Personal Story?</v>
      </c>
      <c r="D7" s="41">
        <f>IF(Values!E7=TRUE,Values!G7,0)</f>
        <v>2</v>
      </c>
    </row>
    <row r="8" spans="1:4" x14ac:dyDescent="0.3">
      <c r="A8" s="42" t="s">
        <v>62</v>
      </c>
      <c r="B8" s="34" t="str">
        <f>Values!B8</f>
        <v>What is their Brand Called "Me"</v>
      </c>
      <c r="D8" s="34">
        <f>IFERROR(VLOOKUP(A8,Lookups!L3:M7,2,FALSE),0)</f>
        <v>1</v>
      </c>
    </row>
    <row r="9" spans="1:4" x14ac:dyDescent="0.3">
      <c r="B9" s="34" t="str">
        <f>Values!B9</f>
        <v>Have you met them in person?</v>
      </c>
      <c r="D9" s="41">
        <f>IF(Values!E9=TRUE,Values!G9,0)</f>
        <v>5</v>
      </c>
    </row>
    <row r="10" spans="1:4" x14ac:dyDescent="0.3">
      <c r="B10" s="34" t="str">
        <f>Values!B10</f>
        <v>Have we done work with them before</v>
      </c>
      <c r="D10" s="41">
        <f>IF(Values!E10=TRUE,Values!G10,0)</f>
        <v>5</v>
      </c>
    </row>
    <row r="11" spans="1:4" x14ac:dyDescent="0.3">
      <c r="A11" s="42">
        <v>8</v>
      </c>
      <c r="B11" s="34" t="str">
        <f>Values!B11</f>
        <v>If so, on a scale of 1 - 10, how good is our relationship?</v>
      </c>
      <c r="D11" s="34">
        <f>IF(Values!E10=TRUE,A11,0)</f>
        <v>8</v>
      </c>
    </row>
    <row r="12" spans="1:4" x14ac:dyDescent="0.3">
      <c r="B12" s="34" t="str">
        <f>Values!B12</f>
        <v>Have they owned an electronic's system before?</v>
      </c>
      <c r="D12" s="41">
        <f>IF(Values!E12=TRUE,Values!G12,0)</f>
        <v>5</v>
      </c>
    </row>
    <row r="13" spans="1:4" x14ac:dyDescent="0.3">
      <c r="A13" s="42">
        <v>8</v>
      </c>
      <c r="B13" s="34" t="str">
        <f>Values!B13</f>
        <v>If so, on a scale of 1 - 10, how good was it?</v>
      </c>
      <c r="D13" s="34">
        <f>IF(Values!E12=TRUE,A13,0)</f>
        <v>8</v>
      </c>
    </row>
    <row r="14" spans="1:4" x14ac:dyDescent="0.3">
      <c r="A14" s="42" t="s">
        <v>6</v>
      </c>
      <c r="B14" s="34" t="str">
        <f>Values!B14</f>
        <v>What is their Hot button?</v>
      </c>
      <c r="D14" s="34">
        <f>IFERROR(VLOOKUP(A14,Lookups!$D$4:$F$8,3,FALSE),0)</f>
        <v>5</v>
      </c>
    </row>
    <row r="15" spans="1:4" x14ac:dyDescent="0.3">
      <c r="B15" s="34" t="str">
        <f>Values!B15</f>
        <v>Do they prefer to work with someone else, even if in another town</v>
      </c>
      <c r="D15" s="41">
        <f>IF(Values!E15=TRUE,Values!G15,0)</f>
        <v>-10</v>
      </c>
    </row>
    <row r="16" spans="1:4" x14ac:dyDescent="0.3">
      <c r="A16" s="42" t="s">
        <v>46</v>
      </c>
      <c r="B16" s="34" t="str">
        <f>Values!B16</f>
        <v>Who is driving their electronics purchase?</v>
      </c>
      <c r="D16" s="41">
        <f>IFERROR(VLOOKUP(A16,Lookups!O3:P8,2,FALSE),0)</f>
        <v>1</v>
      </c>
    </row>
    <row r="17" spans="1:4" x14ac:dyDescent="0.3">
      <c r="A17" s="42" t="s">
        <v>51</v>
      </c>
      <c r="B17" s="34" t="str">
        <f>Values!B17</f>
        <v>Do you have plans for the project?</v>
      </c>
      <c r="D17" s="41">
        <f>IFERROR(VLOOKUP(A17,Lookups!A18:B20,2,FALSE),0)</f>
        <v>5</v>
      </c>
    </row>
    <row r="18" spans="1:4" x14ac:dyDescent="0.3">
      <c r="B18" s="34" t="str">
        <f>Values!B18</f>
        <v>Have you walked the job site or reviewed the plans</v>
      </c>
      <c r="D18" s="41">
        <f>IF(Values!E18=TRUE,Values!G18,0)</f>
        <v>5</v>
      </c>
    </row>
    <row r="19" spans="1:4" x14ac:dyDescent="0.3">
      <c r="B19" s="34" t="str">
        <f>Values!B19</f>
        <v>Have you discussed an actual budget dollar amount?</v>
      </c>
      <c r="D19" s="41">
        <f>IF(Values!E19=TRUE,Values!G19,0)</f>
        <v>7</v>
      </c>
    </row>
    <row r="20" spans="1:4" x14ac:dyDescent="0.3">
      <c r="C20" s="34" t="s">
        <v>66</v>
      </c>
      <c r="D20" s="43">
        <f>SUM(D7:D19)</f>
        <v>47</v>
      </c>
    </row>
    <row r="21" spans="1:4" x14ac:dyDescent="0.3">
      <c r="D21" s="43"/>
    </row>
    <row r="22" spans="1:4" x14ac:dyDescent="0.3">
      <c r="A22" s="40" t="s">
        <v>20</v>
      </c>
      <c r="B22" s="40"/>
      <c r="C22" s="40"/>
      <c r="D22" s="40"/>
    </row>
    <row r="23" spans="1:4" x14ac:dyDescent="0.3">
      <c r="A23" s="44" t="s">
        <v>9</v>
      </c>
      <c r="B23" s="44"/>
      <c r="C23" s="44"/>
      <c r="D23" s="44"/>
    </row>
    <row r="24" spans="1:4" x14ac:dyDescent="0.3">
      <c r="B24" s="34" t="str">
        <f>Values!B24</f>
        <v>Is there an Architect on the project?</v>
      </c>
      <c r="D24" s="41">
        <f>IF(Values!E24=TRUE,Values!G24,0)</f>
        <v>0</v>
      </c>
    </row>
    <row r="25" spans="1:4" x14ac:dyDescent="0.3">
      <c r="B25" s="34" t="str">
        <f>Values!B25</f>
        <v>Does the Architect know us?</v>
      </c>
      <c r="D25" s="41">
        <f>IF(Values!E25=TRUE,Values!G25,0)</f>
        <v>5</v>
      </c>
    </row>
    <row r="26" spans="1:4" x14ac:dyDescent="0.3">
      <c r="A26" s="42">
        <v>5</v>
      </c>
      <c r="B26" s="34" t="str">
        <f>Values!B26</f>
        <v>If so, on a scale of 1 - 10, how good is our relationship?</v>
      </c>
      <c r="D26" s="34">
        <f>IF(Values!E25=TRUE,A26,0)</f>
        <v>5</v>
      </c>
    </row>
    <row r="27" spans="1:4" x14ac:dyDescent="0.3">
      <c r="A27" s="42" t="s">
        <v>7</v>
      </c>
      <c r="B27" s="34" t="str">
        <f>Values!B27</f>
        <v>What is the Architect's Hot button?</v>
      </c>
      <c r="D27" s="34">
        <f>IFERROR(VLOOKUP(A27,Lookups!$D$4:$F$8,3,FALSE),0)</f>
        <v>-2</v>
      </c>
    </row>
    <row r="28" spans="1:4" x14ac:dyDescent="0.3">
      <c r="B28" s="34" t="str">
        <f>Values!B28</f>
        <v>Does the Architect prefer to work with competitor?</v>
      </c>
      <c r="D28" s="41">
        <f>IF(Values!E28=TRUE,Values!G28,0)</f>
        <v>0</v>
      </c>
    </row>
    <row r="29" spans="1:4" x14ac:dyDescent="0.3">
      <c r="B29" s="34" t="str">
        <f>Values!B29</f>
        <v>Have you called the Architect about this project?</v>
      </c>
      <c r="D29" s="41">
        <f>IF(Values!E29=TRUE,Values!G29,0)</f>
        <v>2</v>
      </c>
    </row>
    <row r="30" spans="1:4" x14ac:dyDescent="0.3">
      <c r="B30" s="34" t="str">
        <f>Values!B30</f>
        <v>Have you met in person with the Architect about this project?</v>
      </c>
      <c r="D30" s="41">
        <f>IF(Values!E30=TRUE,Values!G30,0)</f>
        <v>5</v>
      </c>
    </row>
    <row r="31" spans="1:4" x14ac:dyDescent="0.3">
      <c r="C31" s="34" t="s">
        <v>56</v>
      </c>
      <c r="D31" s="43">
        <f>IF(Values!E24=TRUE,SUM(D24:D30),0)</f>
        <v>0</v>
      </c>
    </row>
    <row r="33" spans="1:4" x14ac:dyDescent="0.3">
      <c r="A33" s="44" t="s">
        <v>10</v>
      </c>
      <c r="B33" s="44"/>
      <c r="C33" s="44"/>
      <c r="D33" s="44"/>
    </row>
    <row r="34" spans="1:4" x14ac:dyDescent="0.3">
      <c r="B34" s="34" t="str">
        <f>Values!B34</f>
        <v>Is there a General Contractor on the project?</v>
      </c>
      <c r="D34" s="41">
        <f>IF(Values!E34=TRUE,Values!G34,0)</f>
        <v>1</v>
      </c>
    </row>
    <row r="35" spans="1:4" x14ac:dyDescent="0.3">
      <c r="B35" s="34" t="str">
        <f>Values!B35</f>
        <v>Does the GC know us?</v>
      </c>
      <c r="D35" s="41">
        <f>IF(Values!E35=TRUE,Values!G35,0)</f>
        <v>5</v>
      </c>
    </row>
    <row r="36" spans="1:4" x14ac:dyDescent="0.3">
      <c r="A36" s="42">
        <v>7</v>
      </c>
      <c r="B36" s="34" t="str">
        <f>Values!B36</f>
        <v>If so, on a scale of 1 - 10, how good is our relationship?</v>
      </c>
      <c r="D36" s="34">
        <f>IF(Values!E35=TRUE,A36,0)</f>
        <v>7</v>
      </c>
    </row>
    <row r="37" spans="1:4" x14ac:dyDescent="0.3">
      <c r="A37" s="42" t="s">
        <v>5</v>
      </c>
      <c r="B37" s="34" t="str">
        <f>Values!B37</f>
        <v>What is the GC's Hot button?</v>
      </c>
      <c r="D37" s="34">
        <f>IFERROR(VLOOKUP(A37,Lookups!$D$4:$F$8,3,FALSE),0)</f>
        <v>2</v>
      </c>
    </row>
    <row r="38" spans="1:4" x14ac:dyDescent="0.3">
      <c r="B38" s="34" t="str">
        <f>Values!B38</f>
        <v>Does the GC prefer to work with competitor</v>
      </c>
      <c r="D38" s="41">
        <f>IF(Values!E38=TRUE,Values!G38,0)</f>
        <v>-5</v>
      </c>
    </row>
    <row r="39" spans="1:4" x14ac:dyDescent="0.3">
      <c r="B39" s="34" t="str">
        <f>Values!B39</f>
        <v>Have you called the GC about this project?</v>
      </c>
      <c r="D39" s="41">
        <f>IF(Values!E39=TRUE,Values!G39,0)</f>
        <v>2</v>
      </c>
    </row>
    <row r="40" spans="1:4" x14ac:dyDescent="0.3">
      <c r="B40" s="34" t="str">
        <f>Values!B40</f>
        <v>Have you met in person with the GC about this project?</v>
      </c>
      <c r="D40" s="41">
        <f>IF(Values!E40=TRUE,Values!G40,0)</f>
        <v>5</v>
      </c>
    </row>
    <row r="41" spans="1:4" x14ac:dyDescent="0.3">
      <c r="C41" s="34" t="s">
        <v>57</v>
      </c>
      <c r="D41" s="43">
        <f>IF(Values!E34=TRUE,SUM(D34:D40),0)</f>
        <v>17</v>
      </c>
    </row>
    <row r="43" spans="1:4" x14ac:dyDescent="0.3">
      <c r="A43" s="44" t="s">
        <v>14</v>
      </c>
      <c r="B43" s="44"/>
      <c r="C43" s="44"/>
      <c r="D43" s="44"/>
    </row>
    <row r="44" spans="1:4" x14ac:dyDescent="0.3">
      <c r="B44" s="34" t="str">
        <f>Values!B44</f>
        <v>Is there a Interior Designer on the project?</v>
      </c>
      <c r="D44" s="41">
        <f>IF(Values!E44=TRUE,Values!G44,0)</f>
        <v>1</v>
      </c>
    </row>
    <row r="45" spans="1:4" x14ac:dyDescent="0.3">
      <c r="B45" s="34" t="str">
        <f>Values!B45</f>
        <v>Does the Interior Designer know us?</v>
      </c>
      <c r="D45" s="41">
        <f>IF(Values!E45=TRUE,Values!G45,0)</f>
        <v>5</v>
      </c>
    </row>
    <row r="46" spans="1:4" x14ac:dyDescent="0.3">
      <c r="A46" s="42">
        <v>1</v>
      </c>
      <c r="B46" s="34" t="str">
        <f>Values!B46</f>
        <v>If so, on a scale of 1 - 10, how good is our relationship?</v>
      </c>
      <c r="D46" s="34">
        <f>IF(Values!E45=TRUE,A46,0)</f>
        <v>1</v>
      </c>
    </row>
    <row r="47" spans="1:4" x14ac:dyDescent="0.3">
      <c r="A47" s="42" t="s">
        <v>8</v>
      </c>
      <c r="B47" s="34" t="str">
        <f>Values!B47</f>
        <v>What is the Designer's Hot button?</v>
      </c>
      <c r="D47" s="34">
        <f>IFERROR(VLOOKUP(A47,Lookups!$D$4:$F$8,3,FALSE),0)</f>
        <v>-1</v>
      </c>
    </row>
    <row r="48" spans="1:4" x14ac:dyDescent="0.3">
      <c r="B48" s="34" t="str">
        <f>Values!B48</f>
        <v>Does the Designer prefer to work with competitor</v>
      </c>
      <c r="D48" s="41">
        <f>IF(Values!E48=TRUE,Values!G48,0)</f>
        <v>-5</v>
      </c>
    </row>
    <row r="49" spans="1:4" x14ac:dyDescent="0.3">
      <c r="B49" s="34" t="str">
        <f>Values!B49</f>
        <v>Have you called the Designer about this project?</v>
      </c>
      <c r="D49" s="41">
        <f>IF(Values!E49=TRUE,Values!G49,0)</f>
        <v>2</v>
      </c>
    </row>
    <row r="50" spans="1:4" x14ac:dyDescent="0.3">
      <c r="B50" s="34" t="str">
        <f>Values!B50</f>
        <v>Have you met in person with the Designer about this project?</v>
      </c>
      <c r="D50" s="41">
        <f>IF(Values!E50=TRUE,Values!G50,0)</f>
        <v>5</v>
      </c>
    </row>
    <row r="51" spans="1:4" x14ac:dyDescent="0.3">
      <c r="C51" s="34" t="s">
        <v>60</v>
      </c>
      <c r="D51" s="43">
        <f>IF(Values!E44=TRUE,SUM(D44:D50),0)</f>
        <v>8</v>
      </c>
    </row>
    <row r="53" spans="1:4" x14ac:dyDescent="0.3">
      <c r="A53" s="45" t="s">
        <v>95</v>
      </c>
      <c r="B53" s="46" t="s">
        <v>97</v>
      </c>
      <c r="C53" s="45"/>
      <c r="D53" s="45"/>
    </row>
    <row r="54" spans="1:4" x14ac:dyDescent="0.3">
      <c r="B54" s="34" t="str">
        <f>Values!B54</f>
        <v>Is there a Other Name 1 Designer on the project?</v>
      </c>
      <c r="D54" s="41">
        <f>IF(Values!E54=TRUE,Values!G54,0)</f>
        <v>0</v>
      </c>
    </row>
    <row r="55" spans="1:4" x14ac:dyDescent="0.3">
      <c r="B55" s="34" t="str">
        <f>Values!B55</f>
        <v>Do they know us?</v>
      </c>
      <c r="D55" s="41">
        <f>IF(Values!E55=TRUE,Values!G55,0)</f>
        <v>0</v>
      </c>
    </row>
    <row r="56" spans="1:4" x14ac:dyDescent="0.3">
      <c r="A56" s="42"/>
      <c r="B56" s="34" t="str">
        <f>Values!B56</f>
        <v>If so, on a scale of 1 - 10, how good is our relationship?</v>
      </c>
      <c r="D56" s="34">
        <f>IF(Values!E55=TRUE,A56,0)</f>
        <v>0</v>
      </c>
    </row>
    <row r="57" spans="1:4" x14ac:dyDescent="0.3">
      <c r="A57" s="42"/>
      <c r="B57" s="34" t="str">
        <f>Values!B57</f>
        <v>What is their Hot button?</v>
      </c>
      <c r="D57" s="34">
        <f>A57</f>
        <v>0</v>
      </c>
    </row>
    <row r="58" spans="1:4" x14ac:dyDescent="0.3">
      <c r="B58" s="34" t="str">
        <f>Values!B58</f>
        <v>Do they prefer to work with competitor</v>
      </c>
      <c r="D58" s="34">
        <f>IFERROR(VLOOKUP(A58,Lookups!$D$4:$F$8,3,FALSE),0)</f>
        <v>0</v>
      </c>
    </row>
    <row r="59" spans="1:4" x14ac:dyDescent="0.3">
      <c r="B59" s="34" t="str">
        <f>Values!B59</f>
        <v>Have you called them about this project?</v>
      </c>
      <c r="D59" s="41">
        <f>IF(Values!E59=TRUE,Values!G59,0)</f>
        <v>0</v>
      </c>
    </row>
    <row r="60" spans="1:4" x14ac:dyDescent="0.3">
      <c r="B60" s="34" t="str">
        <f>Values!B60</f>
        <v>Have you met in person with them about this project?</v>
      </c>
      <c r="D60" s="41">
        <f>IF(Values!E60=TRUE,Values!G60,0)</f>
        <v>0</v>
      </c>
    </row>
    <row r="61" spans="1:4" x14ac:dyDescent="0.3">
      <c r="C61" s="34" t="str">
        <f>CONCATENATE(A53," Score")</f>
        <v>Other Name 1 Score</v>
      </c>
      <c r="D61" s="43">
        <f>IF(Values!E54=TRUE,SUM(D54:D60),0)</f>
        <v>0</v>
      </c>
    </row>
    <row r="63" spans="1:4" x14ac:dyDescent="0.3">
      <c r="A63" s="45" t="s">
        <v>96</v>
      </c>
      <c r="B63" s="46" t="s">
        <v>97</v>
      </c>
      <c r="C63" s="45"/>
      <c r="D63" s="45"/>
    </row>
    <row r="64" spans="1:4" x14ac:dyDescent="0.3">
      <c r="B64" s="34" t="str">
        <f>Values!B64</f>
        <v>Is there a Other Name 2 Designer on the project?</v>
      </c>
      <c r="D64" s="41">
        <f>IF(Values!E64=TRUE,Values!G64,0)</f>
        <v>0</v>
      </c>
    </row>
    <row r="65" spans="1:4" x14ac:dyDescent="0.3">
      <c r="B65" s="34" t="str">
        <f>Values!B65</f>
        <v>Do they know us?</v>
      </c>
      <c r="D65" s="41">
        <f>IF(Values!E65=TRUE,Values!G65,0)</f>
        <v>0</v>
      </c>
    </row>
    <row r="66" spans="1:4" x14ac:dyDescent="0.3">
      <c r="A66" s="42"/>
      <c r="B66" s="34" t="str">
        <f>Values!B66</f>
        <v>If so, on a scale of 1 - 10, how good is our relationship?</v>
      </c>
      <c r="D66" s="34">
        <f>IF(Values!E65=TRUE,A66,0)</f>
        <v>0</v>
      </c>
    </row>
    <row r="67" spans="1:4" x14ac:dyDescent="0.3">
      <c r="A67" s="42"/>
      <c r="B67" s="34" t="str">
        <f>Values!B67</f>
        <v>What is their Hot button?</v>
      </c>
      <c r="D67" s="34">
        <f>A67</f>
        <v>0</v>
      </c>
    </row>
    <row r="68" spans="1:4" x14ac:dyDescent="0.3">
      <c r="B68" s="34" t="str">
        <f>Values!B68</f>
        <v>Does they prefer to work with competitor</v>
      </c>
      <c r="D68" s="34">
        <f>IFERROR(VLOOKUP(A68,Lookups!$D$4:$F$8,3,FALSE),0)</f>
        <v>0</v>
      </c>
    </row>
    <row r="69" spans="1:4" x14ac:dyDescent="0.3">
      <c r="B69" s="34" t="str">
        <f>Values!B69</f>
        <v>Have you called them about this project?</v>
      </c>
      <c r="D69" s="41">
        <f>IF(Values!E69=TRUE,Values!G69,0)</f>
        <v>0</v>
      </c>
    </row>
    <row r="70" spans="1:4" x14ac:dyDescent="0.3">
      <c r="B70" s="34" t="str">
        <f>Values!B70</f>
        <v>Have you met in person with them about this project?</v>
      </c>
      <c r="D70" s="41">
        <f>IF(Values!E70=TRUE,Values!G70,0)</f>
        <v>0</v>
      </c>
    </row>
    <row r="71" spans="1:4" x14ac:dyDescent="0.3">
      <c r="C71" s="34" t="str">
        <f>CONCATENATE(A63," Score")</f>
        <v>Other Name 2 Score</v>
      </c>
      <c r="D71" s="43">
        <f>IF(Values!E64=TRUE,SUM(D64:D70),0)</f>
        <v>0</v>
      </c>
    </row>
    <row r="73" spans="1:4" x14ac:dyDescent="0.3">
      <c r="A73" s="47"/>
      <c r="B73" s="47" t="s">
        <v>79</v>
      </c>
      <c r="C73" s="48" t="s">
        <v>9</v>
      </c>
      <c r="D73" s="47"/>
    </row>
    <row r="74" spans="1:4" x14ac:dyDescent="0.3">
      <c r="C74" s="34" t="s">
        <v>70</v>
      </c>
      <c r="D74" s="34">
        <f>Values!I77</f>
        <v>121</v>
      </c>
    </row>
    <row r="75" spans="1:4" x14ac:dyDescent="0.3">
      <c r="C75" s="34" t="s">
        <v>67</v>
      </c>
      <c r="D75" s="49">
        <f>D20+D71+D61+D51+D41+D31</f>
        <v>72</v>
      </c>
    </row>
    <row r="76" spans="1:4" x14ac:dyDescent="0.3">
      <c r="C76" s="34" t="s">
        <v>78</v>
      </c>
    </row>
    <row r="77" spans="1:4" x14ac:dyDescent="0.3">
      <c r="C77" s="34" t="s">
        <v>68</v>
      </c>
      <c r="D77" s="50">
        <f>(D75-D76)/Values!I77</f>
        <v>0.5950413223140496</v>
      </c>
    </row>
  </sheetData>
  <mergeCells count="5">
    <mergeCell ref="A6:D6"/>
    <mergeCell ref="A23:D23"/>
    <mergeCell ref="A33:D33"/>
    <mergeCell ref="A43:D43"/>
    <mergeCell ref="A22:D22"/>
  </mergeCells>
  <pageMargins left="0.7" right="0.7" top="0.75" bottom="0.75" header="0.3" footer="0.3"/>
  <pageSetup scale="61" orientation="portrait" r:id="rId1"/>
  <headerFooter>
    <oddFooter>&amp;L&amp;D&amp;CPage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99060</xdr:colOff>
                    <xdr:row>22</xdr:row>
                    <xdr:rowOff>175260</xdr:rowOff>
                  </from>
                  <to>
                    <xdr:col>0</xdr:col>
                    <xdr:colOff>518160</xdr:colOff>
                    <xdr:row>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106680</xdr:colOff>
                    <xdr:row>23</xdr:row>
                    <xdr:rowOff>182880</xdr:rowOff>
                  </from>
                  <to>
                    <xdr:col>0</xdr:col>
                    <xdr:colOff>464820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106680</xdr:colOff>
                    <xdr:row>26</xdr:row>
                    <xdr:rowOff>182880</xdr:rowOff>
                  </from>
                  <to>
                    <xdr:col>0</xdr:col>
                    <xdr:colOff>487680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106680</xdr:colOff>
                    <xdr:row>32</xdr:row>
                    <xdr:rowOff>175260</xdr:rowOff>
                  </from>
                  <to>
                    <xdr:col>0</xdr:col>
                    <xdr:colOff>525780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106680</xdr:colOff>
                    <xdr:row>33</xdr:row>
                    <xdr:rowOff>182880</xdr:rowOff>
                  </from>
                  <to>
                    <xdr:col>0</xdr:col>
                    <xdr:colOff>464820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106680</xdr:colOff>
                    <xdr:row>36</xdr:row>
                    <xdr:rowOff>182880</xdr:rowOff>
                  </from>
                  <to>
                    <xdr:col>0</xdr:col>
                    <xdr:colOff>487680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106680</xdr:colOff>
                    <xdr:row>42</xdr:row>
                    <xdr:rowOff>175260</xdr:rowOff>
                  </from>
                  <to>
                    <xdr:col>0</xdr:col>
                    <xdr:colOff>525780</xdr:colOff>
                    <xdr:row>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106680</xdr:colOff>
                    <xdr:row>43</xdr:row>
                    <xdr:rowOff>182880</xdr:rowOff>
                  </from>
                  <to>
                    <xdr:col>0</xdr:col>
                    <xdr:colOff>464820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106680</xdr:colOff>
                    <xdr:row>46</xdr:row>
                    <xdr:rowOff>182880</xdr:rowOff>
                  </from>
                  <to>
                    <xdr:col>0</xdr:col>
                    <xdr:colOff>487680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106680</xdr:colOff>
                    <xdr:row>28</xdr:row>
                    <xdr:rowOff>0</xdr:rowOff>
                  </from>
                  <to>
                    <xdr:col>0</xdr:col>
                    <xdr:colOff>487680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106680</xdr:colOff>
                    <xdr:row>29</xdr:row>
                    <xdr:rowOff>0</xdr:rowOff>
                  </from>
                  <to>
                    <xdr:col>0</xdr:col>
                    <xdr:colOff>487680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106680</xdr:colOff>
                    <xdr:row>38</xdr:row>
                    <xdr:rowOff>0</xdr:rowOff>
                  </from>
                  <to>
                    <xdr:col>0</xdr:col>
                    <xdr:colOff>487680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106680</xdr:colOff>
                    <xdr:row>39</xdr:row>
                    <xdr:rowOff>0</xdr:rowOff>
                  </from>
                  <to>
                    <xdr:col>0</xdr:col>
                    <xdr:colOff>487680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106680</xdr:colOff>
                    <xdr:row>48</xdr:row>
                    <xdr:rowOff>0</xdr:rowOff>
                  </from>
                  <to>
                    <xdr:col>0</xdr:col>
                    <xdr:colOff>487680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106680</xdr:colOff>
                    <xdr:row>49</xdr:row>
                    <xdr:rowOff>0</xdr:rowOff>
                  </from>
                  <to>
                    <xdr:col>0</xdr:col>
                    <xdr:colOff>487680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114300</xdr:colOff>
                    <xdr:row>54</xdr:row>
                    <xdr:rowOff>22860</xdr:rowOff>
                  </from>
                  <to>
                    <xdr:col>0</xdr:col>
                    <xdr:colOff>533400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106680</xdr:colOff>
                    <xdr:row>56</xdr:row>
                    <xdr:rowOff>182880</xdr:rowOff>
                  </from>
                  <to>
                    <xdr:col>0</xdr:col>
                    <xdr:colOff>487680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0</xdr:col>
                    <xdr:colOff>106680</xdr:colOff>
                    <xdr:row>58</xdr:row>
                    <xdr:rowOff>0</xdr:rowOff>
                  </from>
                  <to>
                    <xdr:col>0</xdr:col>
                    <xdr:colOff>487680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0</xdr:col>
                    <xdr:colOff>106680</xdr:colOff>
                    <xdr:row>59</xdr:row>
                    <xdr:rowOff>0</xdr:rowOff>
                  </from>
                  <to>
                    <xdr:col>0</xdr:col>
                    <xdr:colOff>487680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0</xdr:col>
                    <xdr:colOff>99060</xdr:colOff>
                    <xdr:row>64</xdr:row>
                    <xdr:rowOff>7620</xdr:rowOff>
                  </from>
                  <to>
                    <xdr:col>0</xdr:col>
                    <xdr:colOff>518160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0</xdr:col>
                    <xdr:colOff>106680</xdr:colOff>
                    <xdr:row>66</xdr:row>
                    <xdr:rowOff>182880</xdr:rowOff>
                  </from>
                  <to>
                    <xdr:col>0</xdr:col>
                    <xdr:colOff>487680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0</xdr:col>
                    <xdr:colOff>106680</xdr:colOff>
                    <xdr:row>68</xdr:row>
                    <xdr:rowOff>0</xdr:rowOff>
                  </from>
                  <to>
                    <xdr:col>0</xdr:col>
                    <xdr:colOff>487680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0</xdr:col>
                    <xdr:colOff>106680</xdr:colOff>
                    <xdr:row>69</xdr:row>
                    <xdr:rowOff>0</xdr:rowOff>
                  </from>
                  <to>
                    <xdr:col>0</xdr:col>
                    <xdr:colOff>487680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0</xdr:col>
                    <xdr:colOff>99060</xdr:colOff>
                    <xdr:row>6</xdr:row>
                    <xdr:rowOff>0</xdr:rowOff>
                  </from>
                  <to>
                    <xdr:col>0</xdr:col>
                    <xdr:colOff>518160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0</xdr:col>
                    <xdr:colOff>106680</xdr:colOff>
                    <xdr:row>8</xdr:row>
                    <xdr:rowOff>0</xdr:rowOff>
                  </from>
                  <to>
                    <xdr:col>0</xdr:col>
                    <xdr:colOff>464820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0</xdr:col>
                    <xdr:colOff>106680</xdr:colOff>
                    <xdr:row>11</xdr:row>
                    <xdr:rowOff>0</xdr:rowOff>
                  </from>
                  <to>
                    <xdr:col>0</xdr:col>
                    <xdr:colOff>487680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0</xdr:col>
                    <xdr:colOff>106680</xdr:colOff>
                    <xdr:row>14</xdr:row>
                    <xdr:rowOff>0</xdr:rowOff>
                  </from>
                  <to>
                    <xdr:col>0</xdr:col>
                    <xdr:colOff>487680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0</xdr:col>
                    <xdr:colOff>106680</xdr:colOff>
                    <xdr:row>9</xdr:row>
                    <xdr:rowOff>7620</xdr:rowOff>
                  </from>
                  <to>
                    <xdr:col>0</xdr:col>
                    <xdr:colOff>464820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0</xdr:col>
                    <xdr:colOff>106680</xdr:colOff>
                    <xdr:row>11</xdr:row>
                    <xdr:rowOff>7620</xdr:rowOff>
                  </from>
                  <to>
                    <xdr:col>0</xdr:col>
                    <xdr:colOff>464820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0</xdr:col>
                    <xdr:colOff>106680</xdr:colOff>
                    <xdr:row>17</xdr:row>
                    <xdr:rowOff>22860</xdr:rowOff>
                  </from>
                  <to>
                    <xdr:col>0</xdr:col>
                    <xdr:colOff>487680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0</xdr:col>
                    <xdr:colOff>114300</xdr:colOff>
                    <xdr:row>53</xdr:row>
                    <xdr:rowOff>7620</xdr:rowOff>
                  </from>
                  <to>
                    <xdr:col>0</xdr:col>
                    <xdr:colOff>533400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0</xdr:col>
                    <xdr:colOff>99060</xdr:colOff>
                    <xdr:row>63</xdr:row>
                    <xdr:rowOff>7620</xdr:rowOff>
                  </from>
                  <to>
                    <xdr:col>0</xdr:col>
                    <xdr:colOff>518160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0</xdr:col>
                    <xdr:colOff>106680</xdr:colOff>
                    <xdr:row>18</xdr:row>
                    <xdr:rowOff>22860</xdr:rowOff>
                  </from>
                  <to>
                    <xdr:col>0</xdr:col>
                    <xdr:colOff>487680</xdr:colOff>
                    <xdr:row>19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Lookups!$A$4:$A$13</xm:f>
          </x14:formula1>
          <xm:sqref>A26 A36 A46 A56 A66 A11 A13</xm:sqref>
        </x14:dataValidation>
        <x14:dataValidation type="list" allowBlank="1" showInputMessage="1" showErrorMessage="1" xr:uid="{00000000-0002-0000-0000-000001000000}">
          <x14:formula1>
            <xm:f>Lookups!$D$4:$D$8</xm:f>
          </x14:formula1>
          <xm:sqref>A14 A37 A47 A57 A67</xm:sqref>
        </x14:dataValidation>
        <x14:dataValidation type="list" allowBlank="1" showInputMessage="1" showErrorMessage="1" xr:uid="{00000000-0002-0000-0000-000002000000}">
          <x14:formula1>
            <xm:f>Lookups!$L$4:$L$12</xm:f>
          </x14:formula1>
          <xm:sqref>A8</xm:sqref>
        </x14:dataValidation>
        <x14:dataValidation type="list" allowBlank="1" showInputMessage="1" showErrorMessage="1" xr:uid="{00000000-0002-0000-0000-000003000000}">
          <x14:formula1>
            <xm:f>Lookups!$O$4:$O$17</xm:f>
          </x14:formula1>
          <xm:sqref>A16</xm:sqref>
        </x14:dataValidation>
        <x14:dataValidation type="list" allowBlank="1" showInputMessage="1" showErrorMessage="1" xr:uid="{00000000-0002-0000-0000-000004000000}">
          <x14:formula1>
            <xm:f>Lookups!$A$18:$A$20</xm:f>
          </x14:formula1>
          <xm:sqref>A17</xm:sqref>
        </x14:dataValidation>
        <x14:dataValidation type="list" allowBlank="1" showInputMessage="1" showErrorMessage="1" xr:uid="{00000000-0002-0000-0000-000005000000}">
          <x14:formula1>
            <xm:f>Lookups!$D$4:$D$12</xm:f>
          </x14:formula1>
          <xm:sqref>A27</xm:sqref>
        </x14:dataValidation>
        <x14:dataValidation type="list" allowBlank="1" showInputMessage="1" showErrorMessage="1" xr:uid="{00000000-0002-0000-0000-000006000000}">
          <x14:formula1>
            <xm:f>Lookups!$I$4:$I$12</xm:f>
          </x14:formula1>
          <xm:sqref>C73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28"/>
  <sheetViews>
    <sheetView workbookViewId="0">
      <selection activeCell="L4" sqref="L4"/>
    </sheetView>
  </sheetViews>
  <sheetFormatPr defaultRowHeight="14.4" x14ac:dyDescent="0.3"/>
  <cols>
    <col min="9" max="9" width="18" bestFit="1" customWidth="1"/>
    <col min="12" max="12" width="15.5546875" bestFit="1" customWidth="1"/>
  </cols>
  <sheetData>
    <row r="3" spans="1:16" x14ac:dyDescent="0.3">
      <c r="A3" t="s">
        <v>44</v>
      </c>
      <c r="D3" s="30" t="s">
        <v>34</v>
      </c>
      <c r="E3" s="30"/>
      <c r="F3" s="30"/>
      <c r="I3" t="s">
        <v>94</v>
      </c>
      <c r="L3" t="s">
        <v>43</v>
      </c>
      <c r="O3" t="s">
        <v>45</v>
      </c>
    </row>
    <row r="4" spans="1:16" x14ac:dyDescent="0.3">
      <c r="A4" s="19">
        <v>1</v>
      </c>
      <c r="D4" s="11" t="s">
        <v>8</v>
      </c>
      <c r="E4" s="17"/>
      <c r="F4" s="12">
        <v>-1</v>
      </c>
      <c r="I4" s="19" t="s">
        <v>9</v>
      </c>
      <c r="L4" s="11" t="s">
        <v>35</v>
      </c>
      <c r="M4" s="12">
        <v>5</v>
      </c>
      <c r="O4" s="11" t="s">
        <v>46</v>
      </c>
      <c r="P4" s="12">
        <v>1</v>
      </c>
    </row>
    <row r="5" spans="1:16" x14ac:dyDescent="0.3">
      <c r="A5" s="20">
        <v>2</v>
      </c>
      <c r="D5" s="13" t="s">
        <v>7</v>
      </c>
      <c r="E5" s="18"/>
      <c r="F5" s="14">
        <v>-2</v>
      </c>
      <c r="I5" s="20" t="s">
        <v>10</v>
      </c>
      <c r="L5" s="13" t="s">
        <v>36</v>
      </c>
      <c r="M5" s="14">
        <v>2</v>
      </c>
      <c r="O5" s="13" t="s">
        <v>47</v>
      </c>
      <c r="P5" s="14">
        <v>1</v>
      </c>
    </row>
    <row r="6" spans="1:16" x14ac:dyDescent="0.3">
      <c r="A6" s="20">
        <v>3</v>
      </c>
      <c r="D6" s="13" t="s">
        <v>6</v>
      </c>
      <c r="E6" s="18"/>
      <c r="F6" s="14">
        <v>5</v>
      </c>
      <c r="I6" s="20" t="s">
        <v>14</v>
      </c>
      <c r="L6" s="13" t="s">
        <v>37</v>
      </c>
      <c r="M6" s="14">
        <v>4</v>
      </c>
      <c r="O6" s="13" t="s">
        <v>48</v>
      </c>
      <c r="P6" s="14">
        <v>1</v>
      </c>
    </row>
    <row r="7" spans="1:16" x14ac:dyDescent="0.3">
      <c r="A7" s="20">
        <v>4</v>
      </c>
      <c r="D7" s="13" t="s">
        <v>4</v>
      </c>
      <c r="E7" s="18"/>
      <c r="F7" s="14">
        <v>1</v>
      </c>
      <c r="I7" s="20" t="str">
        <f>Checklist!A53</f>
        <v>Other Name 1</v>
      </c>
      <c r="L7" s="13" t="s">
        <v>62</v>
      </c>
      <c r="M7" s="14">
        <v>1</v>
      </c>
      <c r="O7" s="13" t="s">
        <v>49</v>
      </c>
      <c r="P7" s="14">
        <v>1</v>
      </c>
    </row>
    <row r="8" spans="1:16" x14ac:dyDescent="0.3">
      <c r="A8" s="20">
        <v>5</v>
      </c>
      <c r="D8" s="13" t="s">
        <v>5</v>
      </c>
      <c r="E8" s="18"/>
      <c r="F8" s="14">
        <v>2</v>
      </c>
      <c r="I8" s="20" t="str">
        <f>Checklist!A63</f>
        <v>Other Name 2</v>
      </c>
      <c r="L8" s="13"/>
      <c r="M8" s="14"/>
      <c r="O8" s="13" t="s">
        <v>65</v>
      </c>
      <c r="P8" s="14">
        <v>-5</v>
      </c>
    </row>
    <row r="9" spans="1:16" x14ac:dyDescent="0.3">
      <c r="A9" s="20">
        <v>6</v>
      </c>
      <c r="D9" s="13"/>
      <c r="E9" s="18"/>
      <c r="F9" s="14"/>
      <c r="I9" s="20"/>
      <c r="L9" s="13"/>
      <c r="M9" s="14"/>
      <c r="O9" s="13"/>
      <c r="P9" s="14"/>
    </row>
    <row r="10" spans="1:16" x14ac:dyDescent="0.3">
      <c r="A10" s="20">
        <v>7</v>
      </c>
      <c r="D10" s="13"/>
      <c r="E10" s="18"/>
      <c r="F10" s="14"/>
      <c r="I10" s="20"/>
      <c r="L10" s="13"/>
      <c r="M10" s="14"/>
      <c r="O10" s="13"/>
      <c r="P10" s="14"/>
    </row>
    <row r="11" spans="1:16" x14ac:dyDescent="0.3">
      <c r="A11" s="20">
        <v>8</v>
      </c>
      <c r="D11" s="13"/>
      <c r="E11" s="18"/>
      <c r="F11" s="14"/>
      <c r="I11" s="20"/>
      <c r="L11" s="13"/>
      <c r="M11" s="14"/>
      <c r="O11" s="13"/>
      <c r="P11" s="14"/>
    </row>
    <row r="12" spans="1:16" x14ac:dyDescent="0.3">
      <c r="A12" s="20">
        <v>9</v>
      </c>
      <c r="D12" s="15"/>
      <c r="E12" s="10"/>
      <c r="F12" s="16"/>
      <c r="I12" s="21"/>
      <c r="L12" s="15"/>
      <c r="M12" s="16"/>
      <c r="O12" s="13"/>
      <c r="P12" s="14"/>
    </row>
    <row r="13" spans="1:16" x14ac:dyDescent="0.3">
      <c r="A13" s="21">
        <v>10</v>
      </c>
      <c r="O13" s="13"/>
      <c r="P13" s="14"/>
    </row>
    <row r="14" spans="1:16" x14ac:dyDescent="0.3">
      <c r="O14" s="13"/>
      <c r="P14" s="14"/>
    </row>
    <row r="15" spans="1:16" x14ac:dyDescent="0.3">
      <c r="O15" s="13"/>
      <c r="P15" s="14"/>
    </row>
    <row r="16" spans="1:16" x14ac:dyDescent="0.3">
      <c r="O16" s="13"/>
      <c r="P16" s="14"/>
    </row>
    <row r="17" spans="1:16" x14ac:dyDescent="0.3">
      <c r="A17" t="s">
        <v>80</v>
      </c>
      <c r="O17" s="15"/>
      <c r="P17" s="16"/>
    </row>
    <row r="18" spans="1:16" x14ac:dyDescent="0.3">
      <c r="A18" s="11" t="s">
        <v>51</v>
      </c>
      <c r="B18" s="12">
        <v>5</v>
      </c>
    </row>
    <row r="19" spans="1:16" ht="15" customHeight="1" x14ac:dyDescent="0.3">
      <c r="A19" s="13" t="s">
        <v>52</v>
      </c>
      <c r="B19" s="14">
        <v>-2</v>
      </c>
      <c r="G19" s="31" t="s">
        <v>89</v>
      </c>
      <c r="H19" s="31"/>
      <c r="I19" s="31"/>
      <c r="J19" s="31"/>
      <c r="K19" s="31"/>
    </row>
    <row r="20" spans="1:16" x14ac:dyDescent="0.3">
      <c r="A20" s="15" t="s">
        <v>53</v>
      </c>
      <c r="B20" s="16">
        <v>0</v>
      </c>
      <c r="G20" s="31"/>
      <c r="H20" s="31"/>
      <c r="I20" s="31"/>
      <c r="J20" s="31"/>
      <c r="K20" s="31"/>
    </row>
    <row r="21" spans="1:16" x14ac:dyDescent="0.3">
      <c r="G21" s="31"/>
      <c r="H21" s="31"/>
      <c r="I21" s="31"/>
      <c r="J21" s="31"/>
      <c r="K21" s="31"/>
    </row>
    <row r="22" spans="1:16" x14ac:dyDescent="0.3">
      <c r="G22" s="31" t="s">
        <v>90</v>
      </c>
      <c r="H22" s="31"/>
      <c r="I22" s="31"/>
      <c r="J22" s="31"/>
      <c r="K22" s="31"/>
    </row>
    <row r="23" spans="1:16" x14ac:dyDescent="0.3">
      <c r="G23" s="31"/>
      <c r="H23" s="31"/>
      <c r="I23" s="31"/>
      <c r="J23" s="31"/>
      <c r="K23" s="31"/>
    </row>
    <row r="24" spans="1:16" x14ac:dyDescent="0.3">
      <c r="G24" s="31"/>
      <c r="H24" s="31"/>
      <c r="I24" s="31"/>
      <c r="J24" s="31"/>
      <c r="K24" s="31"/>
    </row>
    <row r="25" spans="1:16" x14ac:dyDescent="0.3">
      <c r="G25" s="23"/>
      <c r="H25" s="23"/>
      <c r="I25" s="23"/>
      <c r="J25" s="23"/>
      <c r="K25" s="23"/>
    </row>
    <row r="26" spans="1:16" x14ac:dyDescent="0.3">
      <c r="G26" s="32" t="s">
        <v>91</v>
      </c>
      <c r="H26" s="32"/>
      <c r="I26" s="32"/>
      <c r="J26" s="32"/>
      <c r="K26" s="32"/>
    </row>
    <row r="27" spans="1:16" x14ac:dyDescent="0.3">
      <c r="G27" s="32"/>
      <c r="H27" s="32"/>
      <c r="I27" s="32"/>
      <c r="J27" s="32"/>
      <c r="K27" s="32"/>
    </row>
    <row r="28" spans="1:16" x14ac:dyDescent="0.3">
      <c r="G28" s="32"/>
      <c r="H28" s="32"/>
      <c r="I28" s="32"/>
      <c r="J28" s="32"/>
      <c r="K28" s="32"/>
    </row>
  </sheetData>
  <sortState ref="D4:D8">
    <sortCondition ref="D4"/>
  </sortState>
  <mergeCells count="4">
    <mergeCell ref="D3:F3"/>
    <mergeCell ref="G19:K21"/>
    <mergeCell ref="G22:K24"/>
    <mergeCell ref="G26:K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81"/>
  <sheetViews>
    <sheetView topLeftCell="A14" workbookViewId="0">
      <selection activeCell="A63" sqref="A63"/>
    </sheetView>
  </sheetViews>
  <sheetFormatPr defaultRowHeight="14.4" x14ac:dyDescent="0.3"/>
  <cols>
    <col min="1" max="1" width="13.44140625" bestFit="1" customWidth="1"/>
    <col min="2" max="2" width="61.6640625" bestFit="1" customWidth="1"/>
    <col min="5" max="5" width="9.109375" style="5"/>
  </cols>
  <sheetData>
    <row r="2" spans="1:16" x14ac:dyDescent="0.3">
      <c r="I2" s="5"/>
    </row>
    <row r="3" spans="1:16" x14ac:dyDescent="0.3">
      <c r="I3" s="5"/>
    </row>
    <row r="5" spans="1:16" x14ac:dyDescent="0.3">
      <c r="A5" s="25"/>
      <c r="B5" s="25" t="s">
        <v>92</v>
      </c>
      <c r="C5" s="25"/>
      <c r="D5" s="25"/>
      <c r="E5" s="26" t="s">
        <v>81</v>
      </c>
      <c r="F5" s="25"/>
      <c r="G5" s="25" t="s">
        <v>55</v>
      </c>
      <c r="H5" s="25"/>
      <c r="I5" s="25" t="s">
        <v>88</v>
      </c>
      <c r="J5" s="25"/>
    </row>
    <row r="6" spans="1:16" x14ac:dyDescent="0.3">
      <c r="B6" t="s">
        <v>32</v>
      </c>
      <c r="E6" s="24"/>
      <c r="G6" s="5"/>
      <c r="I6" s="5"/>
    </row>
    <row r="7" spans="1:16" x14ac:dyDescent="0.3">
      <c r="B7" t="s">
        <v>33</v>
      </c>
      <c r="E7" s="5" t="b">
        <v>1</v>
      </c>
      <c r="G7" s="6">
        <v>2</v>
      </c>
      <c r="I7" s="5">
        <f>G7</f>
        <v>2</v>
      </c>
    </row>
    <row r="8" spans="1:16" x14ac:dyDescent="0.3">
      <c r="B8" t="s">
        <v>38</v>
      </c>
      <c r="I8" s="6">
        <f>MAX(Lookups!M4:M12)</f>
        <v>5</v>
      </c>
      <c r="L8" s="33" t="s">
        <v>93</v>
      </c>
      <c r="M8" s="33"/>
      <c r="N8" s="33"/>
      <c r="O8" s="33"/>
      <c r="P8" s="33"/>
    </row>
    <row r="9" spans="1:16" x14ac:dyDescent="0.3">
      <c r="B9" s="3" t="s">
        <v>39</v>
      </c>
      <c r="E9" s="5" t="b">
        <v>1</v>
      </c>
      <c r="G9" s="6">
        <v>5</v>
      </c>
      <c r="I9" s="5">
        <f>G9</f>
        <v>5</v>
      </c>
      <c r="L9" s="33"/>
      <c r="M9" s="33"/>
      <c r="N9" s="33"/>
      <c r="O9" s="33"/>
      <c r="P9" s="33"/>
    </row>
    <row r="10" spans="1:16" x14ac:dyDescent="0.3">
      <c r="B10" s="3" t="s">
        <v>40</v>
      </c>
      <c r="E10" s="5" t="b">
        <v>1</v>
      </c>
      <c r="G10" s="6">
        <v>5</v>
      </c>
      <c r="I10" s="5">
        <f>G10</f>
        <v>5</v>
      </c>
      <c r="L10" s="33"/>
      <c r="M10" s="33"/>
      <c r="N10" s="33"/>
      <c r="O10" s="33"/>
      <c r="P10" s="33"/>
    </row>
    <row r="11" spans="1:16" x14ac:dyDescent="0.3">
      <c r="B11" s="2" t="s">
        <v>2</v>
      </c>
      <c r="I11" s="6">
        <f>MAX(Ranking)</f>
        <v>10</v>
      </c>
      <c r="L11" s="33"/>
      <c r="M11" s="33"/>
      <c r="N11" s="33"/>
      <c r="O11" s="33"/>
      <c r="P11" s="33"/>
    </row>
    <row r="12" spans="1:16" x14ac:dyDescent="0.3">
      <c r="B12" t="s">
        <v>63</v>
      </c>
      <c r="E12" s="5" t="b">
        <v>1</v>
      </c>
      <c r="G12" s="6">
        <v>5</v>
      </c>
      <c r="I12" s="5">
        <f>G12</f>
        <v>5</v>
      </c>
      <c r="L12" s="33"/>
      <c r="M12" s="33"/>
      <c r="N12" s="33"/>
      <c r="O12" s="33"/>
      <c r="P12" s="33"/>
    </row>
    <row r="13" spans="1:16" x14ac:dyDescent="0.3">
      <c r="B13" s="2" t="s">
        <v>41</v>
      </c>
      <c r="I13" s="6">
        <f>MAX(Ranking)</f>
        <v>10</v>
      </c>
      <c r="L13" s="33"/>
      <c r="M13" s="33"/>
      <c r="N13" s="33"/>
      <c r="O13" s="33"/>
      <c r="P13" s="33"/>
    </row>
    <row r="14" spans="1:16" x14ac:dyDescent="0.3">
      <c r="B14" s="3" t="s">
        <v>28</v>
      </c>
      <c r="I14" s="6">
        <f>MAX(Lookups!F4:F8)</f>
        <v>5</v>
      </c>
    </row>
    <row r="15" spans="1:16" x14ac:dyDescent="0.3">
      <c r="B15" t="s">
        <v>42</v>
      </c>
      <c r="E15" s="5" t="b">
        <v>1</v>
      </c>
      <c r="G15">
        <v>-10</v>
      </c>
      <c r="I15" s="6">
        <v>0</v>
      </c>
    </row>
    <row r="16" spans="1:16" x14ac:dyDescent="0.3">
      <c r="B16" t="s">
        <v>64</v>
      </c>
      <c r="I16" s="6">
        <f>MAX(Lookups!P4:P17)</f>
        <v>1</v>
      </c>
    </row>
    <row r="17" spans="1:13" x14ac:dyDescent="0.3">
      <c r="B17" t="s">
        <v>50</v>
      </c>
      <c r="E17" s="22" t="str">
        <f>Checklist!A17</f>
        <v>Yes</v>
      </c>
      <c r="G17" s="6">
        <v>5</v>
      </c>
      <c r="I17" s="5">
        <f>IF(E17="N/A",0,G17)</f>
        <v>5</v>
      </c>
    </row>
    <row r="18" spans="1:13" x14ac:dyDescent="0.3">
      <c r="B18" t="s">
        <v>54</v>
      </c>
      <c r="E18" s="5" t="b">
        <v>1</v>
      </c>
      <c r="G18" s="6">
        <v>5</v>
      </c>
      <c r="I18" s="5">
        <f>G18</f>
        <v>5</v>
      </c>
    </row>
    <row r="19" spans="1:13" x14ac:dyDescent="0.3">
      <c r="B19" t="s">
        <v>69</v>
      </c>
      <c r="E19" s="5" t="b">
        <v>1</v>
      </c>
      <c r="G19" s="6">
        <v>7</v>
      </c>
      <c r="I19" s="5">
        <f>G19</f>
        <v>7</v>
      </c>
    </row>
    <row r="20" spans="1:13" x14ac:dyDescent="0.3">
      <c r="I20" s="5"/>
    </row>
    <row r="21" spans="1:13" x14ac:dyDescent="0.3">
      <c r="I21" s="5"/>
    </row>
    <row r="22" spans="1:13" x14ac:dyDescent="0.3">
      <c r="A22" s="28" t="s">
        <v>20</v>
      </c>
      <c r="B22" s="28"/>
      <c r="C22" s="28"/>
      <c r="D22" s="28"/>
      <c r="E22"/>
    </row>
    <row r="23" spans="1:13" x14ac:dyDescent="0.3">
      <c r="A23" s="29" t="s">
        <v>9</v>
      </c>
      <c r="B23" s="29"/>
      <c r="C23" s="29"/>
      <c r="D23" s="29"/>
      <c r="E23"/>
    </row>
    <row r="24" spans="1:13" x14ac:dyDescent="0.3">
      <c r="B24" t="s">
        <v>0</v>
      </c>
      <c r="E24" s="5" t="b">
        <v>0</v>
      </c>
      <c r="G24" s="7">
        <v>1</v>
      </c>
      <c r="I24" s="5">
        <f>IF(Values!E24=TRUE,G24,0)</f>
        <v>0</v>
      </c>
    </row>
    <row r="25" spans="1:13" x14ac:dyDescent="0.3">
      <c r="B25" s="3" t="s">
        <v>1</v>
      </c>
      <c r="E25" s="5" t="b">
        <v>1</v>
      </c>
      <c r="G25" s="6">
        <v>5</v>
      </c>
      <c r="I25" s="5">
        <f>IF(Values!E24=TRUE,G25,0)</f>
        <v>0</v>
      </c>
    </row>
    <row r="26" spans="1:13" x14ac:dyDescent="0.3">
      <c r="B26" s="2" t="s">
        <v>2</v>
      </c>
      <c r="E26" s="5" t="b">
        <v>1</v>
      </c>
      <c r="I26" s="6">
        <f>IF(Values!E24=TRUE,MAX(Ranking),0)</f>
        <v>0</v>
      </c>
      <c r="M26" s="5"/>
    </row>
    <row r="27" spans="1:13" x14ac:dyDescent="0.3">
      <c r="B27" s="3" t="s">
        <v>3</v>
      </c>
      <c r="I27" s="6">
        <f>IF(Values!E24=TRUE,MAX(Lookups!$F$4:$F$8),0)</f>
        <v>0</v>
      </c>
    </row>
    <row r="28" spans="1:13" x14ac:dyDescent="0.3">
      <c r="B28" t="s">
        <v>18</v>
      </c>
      <c r="E28" s="5" t="b">
        <v>0</v>
      </c>
      <c r="G28" s="6">
        <v>-5</v>
      </c>
      <c r="I28" s="5">
        <v>0</v>
      </c>
    </row>
    <row r="29" spans="1:13" x14ac:dyDescent="0.3">
      <c r="B29" t="s">
        <v>19</v>
      </c>
      <c r="E29" s="5" t="b">
        <v>1</v>
      </c>
      <c r="G29" s="6">
        <v>2</v>
      </c>
      <c r="I29" s="5">
        <f>IF(Values!E24=TRUE,G29,0)</f>
        <v>0</v>
      </c>
    </row>
    <row r="30" spans="1:13" x14ac:dyDescent="0.3">
      <c r="B30" t="s">
        <v>21</v>
      </c>
      <c r="E30" s="5" t="b">
        <v>1</v>
      </c>
      <c r="G30" s="6">
        <v>5</v>
      </c>
      <c r="I30" s="5">
        <f>IF(Values!E24=TRUE,G30,0)</f>
        <v>0</v>
      </c>
    </row>
    <row r="31" spans="1:13" x14ac:dyDescent="0.3">
      <c r="G31" s="5"/>
      <c r="I31" s="5"/>
    </row>
    <row r="32" spans="1:13" x14ac:dyDescent="0.3">
      <c r="G32" s="5"/>
      <c r="I32" s="5"/>
    </row>
    <row r="33" spans="1:9" x14ac:dyDescent="0.3">
      <c r="A33" s="29" t="s">
        <v>10</v>
      </c>
      <c r="B33" s="29"/>
      <c r="C33" s="29"/>
      <c r="D33" s="29"/>
      <c r="E33"/>
    </row>
    <row r="34" spans="1:9" x14ac:dyDescent="0.3">
      <c r="B34" t="s">
        <v>16</v>
      </c>
      <c r="E34" s="5" t="b">
        <v>1</v>
      </c>
      <c r="G34" s="7">
        <v>1</v>
      </c>
      <c r="I34" s="5">
        <f>IF(Values!E34=TRUE,G34,0)</f>
        <v>1</v>
      </c>
    </row>
    <row r="35" spans="1:9" x14ac:dyDescent="0.3">
      <c r="B35" s="3" t="s">
        <v>11</v>
      </c>
      <c r="E35" s="5" t="b">
        <v>1</v>
      </c>
      <c r="G35" s="6">
        <v>5</v>
      </c>
      <c r="I35" s="5">
        <f>IF(Values!E34=TRUE,G35,0)</f>
        <v>5</v>
      </c>
    </row>
    <row r="36" spans="1:9" x14ac:dyDescent="0.3">
      <c r="B36" s="2" t="s">
        <v>2</v>
      </c>
      <c r="I36" s="6">
        <f>IF(Values!E34=TRUE,MAX(Ranking),0)</f>
        <v>10</v>
      </c>
    </row>
    <row r="37" spans="1:9" x14ac:dyDescent="0.3">
      <c r="B37" s="3" t="s">
        <v>12</v>
      </c>
      <c r="I37" s="6">
        <f>IF(Values!E34=TRUE,MAX(Lookups!$F$4:$F$8),0)</f>
        <v>5</v>
      </c>
    </row>
    <row r="38" spans="1:9" x14ac:dyDescent="0.3">
      <c r="B38" t="s">
        <v>13</v>
      </c>
      <c r="E38" s="5" t="b">
        <v>1</v>
      </c>
      <c r="G38" s="6">
        <v>-5</v>
      </c>
      <c r="I38" s="5">
        <v>0</v>
      </c>
    </row>
    <row r="39" spans="1:9" x14ac:dyDescent="0.3">
      <c r="B39" t="s">
        <v>22</v>
      </c>
      <c r="E39" s="5" t="b">
        <v>1</v>
      </c>
      <c r="G39" s="6">
        <v>2</v>
      </c>
      <c r="I39" s="5">
        <f>IF(Values!E34=TRUE,G39,0)</f>
        <v>2</v>
      </c>
    </row>
    <row r="40" spans="1:9" x14ac:dyDescent="0.3">
      <c r="B40" t="s">
        <v>23</v>
      </c>
      <c r="E40" s="5" t="b">
        <v>1</v>
      </c>
      <c r="G40" s="6">
        <v>5</v>
      </c>
      <c r="I40" s="5">
        <f>IF(Values!E34=TRUE,G40,0)</f>
        <v>5</v>
      </c>
    </row>
    <row r="41" spans="1:9" x14ac:dyDescent="0.3">
      <c r="I41" s="5"/>
    </row>
    <row r="42" spans="1:9" x14ac:dyDescent="0.3">
      <c r="I42" s="5"/>
    </row>
    <row r="43" spans="1:9" x14ac:dyDescent="0.3">
      <c r="A43" s="29" t="s">
        <v>14</v>
      </c>
      <c r="B43" s="29"/>
      <c r="C43" s="29"/>
      <c r="D43" s="29"/>
      <c r="E43"/>
    </row>
    <row r="44" spans="1:9" x14ac:dyDescent="0.3">
      <c r="B44" t="s">
        <v>15</v>
      </c>
      <c r="E44" s="5" t="b">
        <v>1</v>
      </c>
      <c r="G44" s="7">
        <v>1</v>
      </c>
      <c r="I44" s="5">
        <f>IF(Values!E44=TRUE,G44,0)</f>
        <v>1</v>
      </c>
    </row>
    <row r="45" spans="1:9" x14ac:dyDescent="0.3">
      <c r="B45" s="1" t="s">
        <v>17</v>
      </c>
      <c r="E45" s="5" t="b">
        <v>1</v>
      </c>
      <c r="G45" s="6">
        <v>5</v>
      </c>
      <c r="I45" s="5">
        <f>IF(Values!E44=TRUE,G45,0)</f>
        <v>5</v>
      </c>
    </row>
    <row r="46" spans="1:9" x14ac:dyDescent="0.3">
      <c r="B46" s="2" t="s">
        <v>2</v>
      </c>
      <c r="I46" s="6">
        <f>IF(Values!E44=TRUE,MAX(Ranking),0)</f>
        <v>10</v>
      </c>
    </row>
    <row r="47" spans="1:9" x14ac:dyDescent="0.3">
      <c r="B47" s="1" t="s">
        <v>58</v>
      </c>
      <c r="I47" s="6">
        <f>IF(Values!E44=TRUE,MAX(Lookups!$F$4:$F$8),0)</f>
        <v>5</v>
      </c>
    </row>
    <row r="48" spans="1:9" x14ac:dyDescent="0.3">
      <c r="B48" t="s">
        <v>59</v>
      </c>
      <c r="E48" s="5" t="b">
        <v>1</v>
      </c>
      <c r="G48" s="6">
        <v>-5</v>
      </c>
      <c r="I48" s="5">
        <v>0</v>
      </c>
    </row>
    <row r="49" spans="1:9" x14ac:dyDescent="0.3">
      <c r="B49" t="s">
        <v>24</v>
      </c>
      <c r="E49" s="5" t="b">
        <v>1</v>
      </c>
      <c r="G49" s="6">
        <v>2</v>
      </c>
      <c r="I49" s="5">
        <f>IF(Values!E44=TRUE,G49,0)</f>
        <v>2</v>
      </c>
    </row>
    <row r="50" spans="1:9" x14ac:dyDescent="0.3">
      <c r="B50" t="s">
        <v>25</v>
      </c>
      <c r="E50" s="5" t="b">
        <v>1</v>
      </c>
      <c r="G50" s="6">
        <v>5</v>
      </c>
      <c r="I50" s="5">
        <f>IF(Values!E44=TRUE,G50,0)</f>
        <v>5</v>
      </c>
    </row>
    <row r="51" spans="1:9" x14ac:dyDescent="0.3">
      <c r="I51" s="5"/>
    </row>
    <row r="52" spans="1:9" x14ac:dyDescent="0.3">
      <c r="I52" s="5"/>
    </row>
    <row r="53" spans="1:9" x14ac:dyDescent="0.3">
      <c r="A53" s="27" t="str">
        <f>Checklist!A53</f>
        <v>Other Name 1</v>
      </c>
      <c r="B53" s="4" t="s">
        <v>26</v>
      </c>
      <c r="I53" s="5"/>
    </row>
    <row r="54" spans="1:9" x14ac:dyDescent="0.3">
      <c r="B54" t="str">
        <f>CONCATENATE("Is there a ",A53," Designer on the project?")</f>
        <v>Is there a Other Name 1 Designer on the project?</v>
      </c>
      <c r="E54" s="5" t="b">
        <v>0</v>
      </c>
      <c r="G54" s="7">
        <v>1</v>
      </c>
      <c r="I54" s="5">
        <f>IF(Values!E54=TRUE,G54,0)</f>
        <v>0</v>
      </c>
    </row>
    <row r="55" spans="1:9" x14ac:dyDescent="0.3">
      <c r="B55" s="1" t="s">
        <v>27</v>
      </c>
      <c r="E55" s="5" t="b">
        <v>0</v>
      </c>
      <c r="G55" s="6">
        <v>5</v>
      </c>
      <c r="I55" s="5">
        <f>IF(Values!E54=TRUE,G55,0)</f>
        <v>0</v>
      </c>
    </row>
    <row r="56" spans="1:9" x14ac:dyDescent="0.3">
      <c r="B56" s="2" t="s">
        <v>2</v>
      </c>
      <c r="I56" s="6">
        <f>IF(Values!E54=TRUE,MAX(Ranking),0)</f>
        <v>0</v>
      </c>
    </row>
    <row r="57" spans="1:9" x14ac:dyDescent="0.3">
      <c r="B57" s="1" t="s">
        <v>28</v>
      </c>
      <c r="I57" s="6">
        <f>IF(Values!E54=TRUE,MAX(Lookups!$F$4:$F$8),0)</f>
        <v>0</v>
      </c>
    </row>
    <row r="58" spans="1:9" x14ac:dyDescent="0.3">
      <c r="B58" t="s">
        <v>61</v>
      </c>
      <c r="E58" s="5" t="b">
        <v>0</v>
      </c>
      <c r="G58" s="6">
        <v>-5</v>
      </c>
      <c r="I58" s="5">
        <v>0</v>
      </c>
    </row>
    <row r="59" spans="1:9" x14ac:dyDescent="0.3">
      <c r="B59" t="s">
        <v>30</v>
      </c>
      <c r="E59" s="5" t="b">
        <v>0</v>
      </c>
      <c r="G59" s="6">
        <v>2</v>
      </c>
      <c r="I59" s="5">
        <f>IF(Values!E54=TRUE,G59,0)</f>
        <v>0</v>
      </c>
    </row>
    <row r="60" spans="1:9" x14ac:dyDescent="0.3">
      <c r="B60" t="s">
        <v>31</v>
      </c>
      <c r="E60" s="5" t="b">
        <v>0</v>
      </c>
      <c r="G60" s="6">
        <v>5</v>
      </c>
      <c r="I60" s="5">
        <f>IF(Values!E54=TRUE,G60,0)</f>
        <v>0</v>
      </c>
    </row>
    <row r="61" spans="1:9" x14ac:dyDescent="0.3">
      <c r="I61" s="5"/>
    </row>
    <row r="62" spans="1:9" x14ac:dyDescent="0.3">
      <c r="I62" s="5"/>
    </row>
    <row r="63" spans="1:9" x14ac:dyDescent="0.3">
      <c r="A63" s="27" t="str">
        <f>Checklist!A63</f>
        <v>Other Name 2</v>
      </c>
      <c r="B63" s="4" t="s">
        <v>26</v>
      </c>
      <c r="I63" s="5"/>
    </row>
    <row r="64" spans="1:9" x14ac:dyDescent="0.3">
      <c r="B64" t="str">
        <f>CONCATENATE("Is there a ",$A63," Designer on the project?")</f>
        <v>Is there a Other Name 2 Designer on the project?</v>
      </c>
      <c r="E64" s="5" t="b">
        <v>0</v>
      </c>
      <c r="G64" s="7">
        <v>1</v>
      </c>
      <c r="I64" s="5">
        <f>IF(Values!E64=TRUE,G64,0)</f>
        <v>0</v>
      </c>
    </row>
    <row r="65" spans="2:9" x14ac:dyDescent="0.3">
      <c r="B65" s="1" t="s">
        <v>27</v>
      </c>
      <c r="E65" s="5" t="b">
        <v>0</v>
      </c>
      <c r="G65" s="6">
        <v>5</v>
      </c>
      <c r="I65" s="5">
        <f>IF(Values!E64=TRUE,G65,0)</f>
        <v>0</v>
      </c>
    </row>
    <row r="66" spans="2:9" x14ac:dyDescent="0.3">
      <c r="B66" s="2" t="s">
        <v>2</v>
      </c>
      <c r="I66" s="6">
        <f>IF(Values!E64=TRUE,MAX(Ranking),0)</f>
        <v>0</v>
      </c>
    </row>
    <row r="67" spans="2:9" x14ac:dyDescent="0.3">
      <c r="B67" s="3" t="s">
        <v>28</v>
      </c>
      <c r="I67" s="6">
        <f>IF(Values!E64=TRUE,MAX(Lookups!$F$4:$F$8),0)</f>
        <v>0</v>
      </c>
    </row>
    <row r="68" spans="2:9" x14ac:dyDescent="0.3">
      <c r="B68" t="s">
        <v>29</v>
      </c>
      <c r="E68" s="5" t="b">
        <v>0</v>
      </c>
      <c r="G68" s="6">
        <v>-5</v>
      </c>
      <c r="I68" s="5">
        <v>0</v>
      </c>
    </row>
    <row r="69" spans="2:9" x14ac:dyDescent="0.3">
      <c r="B69" t="s">
        <v>30</v>
      </c>
      <c r="E69" s="5" t="b">
        <v>0</v>
      </c>
      <c r="G69" s="6">
        <v>2</v>
      </c>
      <c r="I69" s="5">
        <f>IF(Values!E64=TRUE,G69,0)</f>
        <v>0</v>
      </c>
    </row>
    <row r="70" spans="2:9" x14ac:dyDescent="0.3">
      <c r="B70" t="s">
        <v>31</v>
      </c>
      <c r="E70" s="5" t="b">
        <v>0</v>
      </c>
      <c r="G70" s="6">
        <v>5</v>
      </c>
      <c r="I70" s="5">
        <f>IF(Values!E64=TRUE,G70,0)</f>
        <v>0</v>
      </c>
    </row>
    <row r="71" spans="2:9" x14ac:dyDescent="0.3">
      <c r="I71" s="5"/>
    </row>
    <row r="72" spans="2:9" x14ac:dyDescent="0.3">
      <c r="I72" s="5"/>
    </row>
    <row r="73" spans="2:9" x14ac:dyDescent="0.3">
      <c r="I73" s="5"/>
    </row>
    <row r="74" spans="2:9" x14ac:dyDescent="0.3">
      <c r="I74" s="5"/>
    </row>
    <row r="75" spans="2:9" x14ac:dyDescent="0.3">
      <c r="I75" s="5"/>
    </row>
    <row r="76" spans="2:9" x14ac:dyDescent="0.3">
      <c r="I76" s="5"/>
    </row>
    <row r="77" spans="2:9" x14ac:dyDescent="0.3">
      <c r="F77" s="8" t="s">
        <v>70</v>
      </c>
      <c r="G77" s="8"/>
      <c r="H77" s="8"/>
      <c r="I77" s="9">
        <f>SUM(I7:I76)</f>
        <v>121</v>
      </c>
    </row>
    <row r="79" spans="2:9" x14ac:dyDescent="0.3">
      <c r="F79" t="s">
        <v>82</v>
      </c>
    </row>
    <row r="80" spans="2:9" x14ac:dyDescent="0.3">
      <c r="F80" t="s">
        <v>83</v>
      </c>
    </row>
    <row r="81" spans="6:6" x14ac:dyDescent="0.3">
      <c r="F81" t="s">
        <v>84</v>
      </c>
    </row>
  </sheetData>
  <mergeCells count="5">
    <mergeCell ref="A43:D43"/>
    <mergeCell ref="L8:P13"/>
    <mergeCell ref="A22:D22"/>
    <mergeCell ref="A23:D23"/>
    <mergeCell ref="A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Checklist</vt:lpstr>
      <vt:lpstr>Lookups</vt:lpstr>
      <vt:lpstr>Values</vt:lpstr>
      <vt:lpstr>Brand</vt:lpstr>
      <vt:lpstr>DecisionMaker</vt:lpstr>
      <vt:lpstr>Hot_Button</vt:lpstr>
      <vt:lpstr>Leader</vt:lpstr>
      <vt:lpstr>Checklist!Print_Area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Self</dc:creator>
  <cp:lastModifiedBy>Paul Self</cp:lastModifiedBy>
  <cp:lastPrinted>2015-09-03T16:26:23Z</cp:lastPrinted>
  <dcterms:created xsi:type="dcterms:W3CDTF">2015-08-19T22:46:36Z</dcterms:created>
  <dcterms:modified xsi:type="dcterms:W3CDTF">2017-09-07T21:25:45Z</dcterms:modified>
</cp:coreProperties>
</file>